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chedules\LCL\"/>
    </mc:Choice>
  </mc:AlternateContent>
  <xr:revisionPtr revIDLastSave="0" documentId="13_ncr:1_{C321EF66-E9A8-4DB9-A52F-E53B66BC7180}" xr6:coauthVersionLast="47" xr6:coauthVersionMax="47" xr10:uidLastSave="{00000000-0000-0000-0000-000000000000}"/>
  <bookViews>
    <workbookView xWindow="-108" yWindow="-108" windowWidth="23256" windowHeight="12576" activeTab="2" xr2:uid="{8B512744-2A36-475E-9BCF-38FBA46107A5}"/>
  </bookViews>
  <sheets>
    <sheet name="New Zealand" sheetId="1" r:id="rId1"/>
    <sheet name="Singapore" sheetId="2" r:id="rId2"/>
    <sheet name="Bus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5" i="1"/>
  <c r="G28" i="3" l="1"/>
  <c r="H28" i="3"/>
  <c r="I28" i="3"/>
  <c r="J28" i="3"/>
  <c r="K28" i="3"/>
  <c r="G21" i="3"/>
  <c r="H21" i="3"/>
  <c r="I21" i="3"/>
  <c r="J21" i="3"/>
  <c r="G14" i="3"/>
  <c r="H14" i="3"/>
  <c r="I14" i="3"/>
  <c r="J14" i="3" s="1"/>
  <c r="K14" i="3" s="1"/>
  <c r="L14" i="3" s="1"/>
  <c r="M14" i="3"/>
  <c r="G27" i="3"/>
  <c r="H27" i="3"/>
  <c r="I27" i="3"/>
  <c r="J27" i="3"/>
  <c r="K27" i="3"/>
  <c r="G20" i="3"/>
  <c r="H20" i="3"/>
  <c r="I20" i="3"/>
  <c r="J20" i="3"/>
  <c r="G13" i="3"/>
  <c r="H13" i="3"/>
  <c r="I13" i="3"/>
  <c r="J13" i="3" s="1"/>
  <c r="K13" i="3" s="1"/>
  <c r="L13" i="3" s="1"/>
  <c r="M13" i="3"/>
  <c r="M12" i="3"/>
  <c r="G11" i="2" l="1"/>
  <c r="H11" i="2"/>
  <c r="I11" i="2"/>
  <c r="J11" i="2"/>
  <c r="K11" i="2"/>
  <c r="L11" i="2"/>
  <c r="M11" i="2"/>
  <c r="N11" i="2"/>
  <c r="G12" i="2" l="1"/>
  <c r="G22" i="2"/>
  <c r="H22" i="2"/>
  <c r="I22" i="2"/>
  <c r="J22" i="2"/>
  <c r="K22" i="2"/>
  <c r="L22" i="2"/>
  <c r="M22" i="2"/>
  <c r="G54" i="2"/>
  <c r="H54" i="2"/>
  <c r="I54" i="2"/>
  <c r="J54" i="2"/>
  <c r="K54" i="2"/>
  <c r="L54" i="2"/>
  <c r="M54" i="2"/>
  <c r="G46" i="2"/>
  <c r="H46" i="2"/>
  <c r="I46" i="2"/>
  <c r="J46" i="2"/>
  <c r="K46" i="2"/>
  <c r="L46" i="2"/>
  <c r="M46" i="2"/>
  <c r="G38" i="2"/>
  <c r="J38" i="2" s="1"/>
  <c r="H38" i="2"/>
  <c r="K38" i="2" s="1"/>
  <c r="I38" i="2"/>
  <c r="L38" i="2" s="1"/>
  <c r="G30" i="2"/>
  <c r="H30" i="2"/>
  <c r="I30" i="2"/>
  <c r="J30" i="2"/>
  <c r="K30" i="2"/>
  <c r="L30" i="2"/>
  <c r="M30" i="2"/>
  <c r="N14" i="2"/>
  <c r="M14" i="2"/>
  <c r="L14" i="2"/>
  <c r="K14" i="2"/>
  <c r="J14" i="2"/>
  <c r="I14" i="2"/>
  <c r="H14" i="2"/>
  <c r="G14" i="2"/>
  <c r="N12" i="2" l="1"/>
  <c r="M12" i="2"/>
  <c r="L12" i="2"/>
  <c r="K12" i="2"/>
  <c r="J12" i="2"/>
  <c r="I12" i="2"/>
  <c r="H12" i="2"/>
  <c r="I12" i="3"/>
  <c r="H12" i="3"/>
  <c r="G12" i="3"/>
  <c r="G13" i="2" l="1"/>
  <c r="H13" i="2"/>
  <c r="I13" i="2"/>
  <c r="J13" i="2"/>
  <c r="K13" i="2"/>
  <c r="L13" i="2"/>
  <c r="M13" i="2"/>
  <c r="N13" i="2"/>
  <c r="J12" i="3"/>
  <c r="K12" i="3" s="1"/>
  <c r="L12" i="3" s="1"/>
  <c r="K26" i="3" l="1"/>
  <c r="J26" i="3"/>
  <c r="I26" i="3"/>
  <c r="H26" i="3"/>
  <c r="G26" i="3"/>
  <c r="J19" i="3"/>
  <c r="I19" i="3"/>
  <c r="H19" i="3"/>
  <c r="G19" i="3"/>
  <c r="M53" i="2"/>
  <c r="L53" i="2"/>
  <c r="K53" i="2"/>
  <c r="J53" i="2"/>
  <c r="I53" i="2"/>
  <c r="H53" i="2"/>
  <c r="G53" i="2"/>
  <c r="M52" i="2"/>
  <c r="L52" i="2"/>
  <c r="K52" i="2"/>
  <c r="J52" i="2"/>
  <c r="I52" i="2"/>
  <c r="H52" i="2"/>
  <c r="G52" i="2"/>
  <c r="M51" i="2"/>
  <c r="L51" i="2"/>
  <c r="K51" i="2"/>
  <c r="J51" i="2"/>
  <c r="I51" i="2"/>
  <c r="H51" i="2"/>
  <c r="G51" i="2"/>
  <c r="M45" i="2"/>
  <c r="L45" i="2"/>
  <c r="K45" i="2"/>
  <c r="J45" i="2"/>
  <c r="I45" i="2"/>
  <c r="H45" i="2"/>
  <c r="G45" i="2"/>
  <c r="M44" i="2"/>
  <c r="L44" i="2"/>
  <c r="K44" i="2"/>
  <c r="J44" i="2"/>
  <c r="I44" i="2"/>
  <c r="H44" i="2"/>
  <c r="G44" i="2"/>
  <c r="M43" i="2"/>
  <c r="L43" i="2"/>
  <c r="K43" i="2"/>
  <c r="J43" i="2"/>
  <c r="I43" i="2"/>
  <c r="H43" i="2"/>
  <c r="G43" i="2"/>
  <c r="I37" i="2"/>
  <c r="L37" i="2" s="1"/>
  <c r="H37" i="2"/>
  <c r="K37" i="2" s="1"/>
  <c r="G37" i="2"/>
  <c r="J37" i="2" s="1"/>
  <c r="I36" i="2"/>
  <c r="L36" i="2" s="1"/>
  <c r="H36" i="2"/>
  <c r="K36" i="2" s="1"/>
  <c r="G36" i="2"/>
  <c r="J36" i="2" s="1"/>
  <c r="I35" i="2"/>
  <c r="L35" i="2" s="1"/>
  <c r="H35" i="2"/>
  <c r="K35" i="2" s="1"/>
  <c r="G35" i="2"/>
  <c r="J35" i="2" s="1"/>
  <c r="M29" i="2"/>
  <c r="L29" i="2"/>
  <c r="K29" i="2"/>
  <c r="J29" i="2"/>
  <c r="I29" i="2"/>
  <c r="H29" i="2"/>
  <c r="G29" i="2"/>
  <c r="M28" i="2"/>
  <c r="L28" i="2"/>
  <c r="K28" i="2"/>
  <c r="J28" i="2"/>
  <c r="I28" i="2"/>
  <c r="H28" i="2"/>
  <c r="G28" i="2"/>
  <c r="M27" i="2"/>
  <c r="L27" i="2"/>
  <c r="K27" i="2"/>
  <c r="J27" i="2"/>
  <c r="I27" i="2"/>
  <c r="H27" i="2"/>
  <c r="G27" i="2"/>
  <c r="M21" i="2"/>
  <c r="L21" i="2"/>
  <c r="K21" i="2"/>
  <c r="J21" i="2"/>
  <c r="I21" i="2"/>
  <c r="H21" i="2"/>
  <c r="G21" i="2"/>
  <c r="M20" i="2"/>
  <c r="L20" i="2"/>
  <c r="K20" i="2"/>
  <c r="J20" i="2"/>
  <c r="I20" i="2"/>
  <c r="H20" i="2"/>
  <c r="G20" i="2"/>
  <c r="M19" i="2"/>
  <c r="L19" i="2"/>
  <c r="K19" i="2"/>
  <c r="J19" i="2"/>
  <c r="I19" i="2"/>
  <c r="H19" i="2"/>
  <c r="G19" i="2"/>
  <c r="E17" i="2"/>
  <c r="C17" i="2"/>
  <c r="B17" i="2"/>
  <c r="A17" i="2"/>
</calcChain>
</file>

<file path=xl/sharedStrings.xml><?xml version="1.0" encoding="utf-8"?>
<sst xmlns="http://schemas.openxmlformats.org/spreadsheetml/2006/main" count="251" uniqueCount="116">
  <si>
    <t>NEW ZEALAND</t>
  </si>
  <si>
    <t>Schedules available at:</t>
  </si>
  <si>
    <t>www.eifc.com.au</t>
  </si>
  <si>
    <t>Export Bookings:</t>
  </si>
  <si>
    <t>exports@eifc.com.au</t>
  </si>
  <si>
    <t>Phone:</t>
  </si>
  <si>
    <t>NEW ZEALAND (NORTH ISLAND)</t>
  </si>
  <si>
    <t>Vessel</t>
  </si>
  <si>
    <t>Voy #</t>
  </si>
  <si>
    <t>Haz Doc Cut off 10am</t>
  </si>
  <si>
    <t>Vessel ETD</t>
  </si>
  <si>
    <t>Auckland</t>
  </si>
  <si>
    <t>Wellington</t>
  </si>
  <si>
    <t>Note</t>
  </si>
  <si>
    <t>NEW ZEALAND (SOUTH ISLAND)</t>
  </si>
  <si>
    <t xml:space="preserve">Vessel </t>
  </si>
  <si>
    <t>Lyttelton</t>
  </si>
  <si>
    <t>S.E. Asia - F.E. Asia - Sub Continent - Africa - Middle East - Europe - Americas</t>
  </si>
  <si>
    <t>Singapore &amp; S.E. Asia</t>
  </si>
  <si>
    <t xml:space="preserve">Singapore </t>
  </si>
  <si>
    <t>Bangkok</t>
  </si>
  <si>
    <t>Laem Chabang</t>
  </si>
  <si>
    <t>Pasir Gudang</t>
  </si>
  <si>
    <t>Penang</t>
  </si>
  <si>
    <t>Port Kelang</t>
  </si>
  <si>
    <t>Jakarta</t>
  </si>
  <si>
    <t>Semarang</t>
  </si>
  <si>
    <t>Surabaya</t>
  </si>
  <si>
    <t>Phillipines, Vietnam &amp; Hong Kong (via Singapore)</t>
  </si>
  <si>
    <t>Manila</t>
  </si>
  <si>
    <t>Cebu</t>
  </si>
  <si>
    <t>Haiphong</t>
  </si>
  <si>
    <t>Hanoi</t>
  </si>
  <si>
    <t>Ho Chi Minh</t>
  </si>
  <si>
    <t>Hong Kong</t>
  </si>
  <si>
    <t>Phnom Penh</t>
  </si>
  <si>
    <t>Europe (via Singapore)</t>
  </si>
  <si>
    <t>Southampton</t>
  </si>
  <si>
    <t>Rotterdam</t>
  </si>
  <si>
    <t>Felixstowe</t>
  </si>
  <si>
    <t>Hamburg</t>
  </si>
  <si>
    <t>Dublin</t>
  </si>
  <si>
    <t>Barcelona</t>
  </si>
  <si>
    <t>Le Havre</t>
  </si>
  <si>
    <t>Africa &amp; Middle East (via Singapore)</t>
  </si>
  <si>
    <t>Durban</t>
  </si>
  <si>
    <t>Capetown</t>
  </si>
  <si>
    <t>Johanesburg</t>
  </si>
  <si>
    <t>Dubai</t>
  </si>
  <si>
    <t>Jebel Ali</t>
  </si>
  <si>
    <t>Hamad</t>
  </si>
  <si>
    <t>Sub Continent (via Singapore)</t>
  </si>
  <si>
    <t>Bangalore</t>
  </si>
  <si>
    <t>Calcutta</t>
  </si>
  <si>
    <t>Mumbai</t>
  </si>
  <si>
    <t>New Delhi</t>
  </si>
  <si>
    <t>Nhava Sheva</t>
  </si>
  <si>
    <t>Colombo</t>
  </si>
  <si>
    <t>Chennai</t>
  </si>
  <si>
    <t>Busan</t>
  </si>
  <si>
    <t>Kobe</t>
  </si>
  <si>
    <t>Nagoya</t>
  </si>
  <si>
    <t>Osaka</t>
  </si>
  <si>
    <t>Tokyo</t>
  </si>
  <si>
    <t>Far East Asia (via Singapore)</t>
  </si>
  <si>
    <t>Shanghai</t>
  </si>
  <si>
    <t>Ningbo</t>
  </si>
  <si>
    <t>Kaohsiung</t>
  </si>
  <si>
    <t>Keelung</t>
  </si>
  <si>
    <t>Taichung</t>
  </si>
  <si>
    <t>Los Angeles</t>
  </si>
  <si>
    <t>Oakland</t>
  </si>
  <si>
    <t>New York</t>
  </si>
  <si>
    <t>Vancouver</t>
  </si>
  <si>
    <t>Buenos Aires</t>
  </si>
  <si>
    <t>Santos</t>
  </si>
  <si>
    <t>Valparaiso</t>
  </si>
  <si>
    <t>Callao</t>
  </si>
  <si>
    <t>(07) 3569 0767</t>
  </si>
  <si>
    <t>KOREA &amp; JAPAN (via Busan)</t>
  </si>
  <si>
    <t>Chiba</t>
  </si>
  <si>
    <t>Hakata</t>
  </si>
  <si>
    <t>Tomakomai</t>
  </si>
  <si>
    <t xml:space="preserve">Colon </t>
  </si>
  <si>
    <t>Central &amp; South America (via Busan)</t>
  </si>
  <si>
    <t>U.S.A. &amp; Canada (via Busan)</t>
  </si>
  <si>
    <t xml:space="preserve">BRISBANE EXPORT LCL SCHEDULE </t>
  </si>
  <si>
    <t xml:space="preserve">ON APPLICATION </t>
  </si>
  <si>
    <t xml:space="preserve">Cut Off 12Midday </t>
  </si>
  <si>
    <t>`</t>
  </si>
  <si>
    <t>NO HAZ</t>
  </si>
  <si>
    <t xml:space="preserve">Please enquire for options </t>
  </si>
  <si>
    <t>CMA CGM ZINGARO</t>
  </si>
  <si>
    <t>230N</t>
  </si>
  <si>
    <t xml:space="preserve">OOCL BRISBANE </t>
  </si>
  <si>
    <t>OOCL SHANGHAI</t>
  </si>
  <si>
    <t>087N</t>
  </si>
  <si>
    <t>OOCL HOUSTON</t>
  </si>
  <si>
    <t>GSL SYROS</t>
  </si>
  <si>
    <t>438N</t>
  </si>
  <si>
    <t>201N</t>
  </si>
  <si>
    <t>HAZ</t>
  </si>
  <si>
    <t>231N</t>
  </si>
  <si>
    <t>KOTA LARIS</t>
  </si>
  <si>
    <t>082N</t>
  </si>
  <si>
    <t>233N</t>
  </si>
  <si>
    <t>OOCL YOKOHAMA</t>
  </si>
  <si>
    <t>195N</t>
  </si>
  <si>
    <t>Brad@eifc.com.au</t>
  </si>
  <si>
    <t>VIA NOUMEA</t>
  </si>
  <si>
    <t>NYK FUSHIMI</t>
  </si>
  <si>
    <t>CMA CGM BAIKAL</t>
  </si>
  <si>
    <t>NYK FUTAGO</t>
  </si>
  <si>
    <t>096N</t>
  </si>
  <si>
    <t>ANL KIWI TRADER</t>
  </si>
  <si>
    <t>2441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</si>
</sst>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8.8000000000000007"/>
      <color rgb="FF0B8DBF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.8000000000000007"/>
      <color rgb="FF0B8DBF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" fontId="12" fillId="0" borderId="1" xfId="0" applyNumberFormat="1" applyFont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16" fontId="12" fillId="3" borderId="1" xfId="0" applyNumberFormat="1" applyFont="1" applyFill="1" applyBorder="1" applyAlignment="1">
      <alignment horizontal="center" vertical="center"/>
    </xf>
    <xf numFmtId="16" fontId="12" fillId="3" borderId="0" xfId="0" applyNumberFormat="1" applyFont="1" applyFill="1" applyAlignment="1">
      <alignment horizontal="center" vertical="center"/>
    </xf>
    <xf numFmtId="16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3" fillId="0" borderId="0" xfId="0" applyFont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16" fontId="14" fillId="3" borderId="1" xfId="0" applyNumberFormat="1" applyFont="1" applyFill="1" applyBorder="1" applyAlignment="1">
      <alignment horizontal="center" vertical="center"/>
    </xf>
    <xf numFmtId="16" fontId="14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5" fillId="3" borderId="0" xfId="0" applyFont="1" applyFill="1" applyAlignment="1">
      <alignment vertical="center" wrapText="1"/>
    </xf>
    <xf numFmtId="16" fontId="14" fillId="0" borderId="1" xfId="0" applyNumberFormat="1" applyFont="1" applyBorder="1" applyAlignment="1">
      <alignment horizontal="center" vertical="center"/>
    </xf>
    <xf numFmtId="0" fontId="2" fillId="0" borderId="0" xfId="1" applyBorder="1"/>
    <xf numFmtId="0" fontId="14" fillId="0" borderId="1" xfId="0" applyFont="1" applyBorder="1" applyAlignment="1">
      <alignment horizontal="center" vertical="center"/>
    </xf>
    <xf numFmtId="16" fontId="14" fillId="0" borderId="5" xfId="0" applyNumberFormat="1" applyFont="1" applyBorder="1" applyAlignment="1">
      <alignment horizontal="center" vertical="center"/>
    </xf>
    <xf numFmtId="16" fontId="12" fillId="0" borderId="1" xfId="0" applyNumberFormat="1" applyFont="1" applyBorder="1" applyAlignment="1">
      <alignment horizontal="center" vertical="center" wrapText="1"/>
    </xf>
    <xf numFmtId="16" fontId="12" fillId="0" borderId="0" xfId="0" applyNumberFormat="1" applyFont="1" applyAlignment="1">
      <alignment horizontal="center" vertical="center" wrapText="1"/>
    </xf>
    <xf numFmtId="49" fontId="12" fillId="3" borderId="0" xfId="0" applyNumberFormat="1" applyFont="1" applyFill="1" applyAlignment="1">
      <alignment horizontal="center" vertical="center"/>
    </xf>
    <xf numFmtId="16" fontId="1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1" applyFont="1" applyBorder="1" applyAlignment="1">
      <alignment horizontal="left"/>
    </xf>
    <xf numFmtId="0" fontId="11" fillId="2" borderId="1" xfId="0" applyFont="1" applyFill="1" applyBorder="1" applyAlignment="1">
      <alignment horizontal="center" vertical="center" wrapText="1" readingOrder="1"/>
    </xf>
    <xf numFmtId="0" fontId="12" fillId="3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6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550545</xdr:colOff>
      <xdr:row>5</xdr:row>
      <xdr:rowOff>207645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6F8AB68E-9D4A-46D3-8BAD-A9A11CAF3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"/>
          <a:ext cx="333184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176502</xdr:rowOff>
    </xdr:from>
    <xdr:to>
      <xdr:col>3</xdr:col>
      <xdr:colOff>453390</xdr:colOff>
      <xdr:row>6</xdr:row>
      <xdr:rowOff>20955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FCD85C0-74B4-40E6-BEF6-AF3834604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502"/>
          <a:ext cx="3327455" cy="1059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777240</xdr:colOff>
      <xdr:row>5</xdr:row>
      <xdr:rowOff>129540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3B45302-B263-4915-A5CE-73594B1EC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33337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rad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rad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rad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47E79-0253-40D8-8942-F09B1C78D1B1}">
  <dimension ref="A1:N20"/>
  <sheetViews>
    <sheetView showGridLines="0" showRowColHeaders="0" workbookViewId="0">
      <selection activeCell="J15" sqref="J15"/>
    </sheetView>
  </sheetViews>
  <sheetFormatPr defaultRowHeight="14.4" x14ac:dyDescent="0.3"/>
  <cols>
    <col min="1" max="1" width="20.6640625" customWidth="1"/>
    <col min="2" max="6" width="9.88671875" customWidth="1"/>
  </cols>
  <sheetData>
    <row r="1" spans="1:14" ht="18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3.4" x14ac:dyDescent="0.45">
      <c r="A2" s="1"/>
      <c r="B2" s="1"/>
      <c r="C2" s="1"/>
      <c r="D2" s="1"/>
      <c r="E2" s="31" t="s">
        <v>86</v>
      </c>
      <c r="F2" s="31"/>
      <c r="G2" s="31"/>
      <c r="H2" s="31"/>
      <c r="I2" s="31"/>
      <c r="J2" s="31"/>
      <c r="K2" s="1"/>
      <c r="L2" s="1"/>
      <c r="M2" s="1"/>
    </row>
    <row r="3" spans="1:14" ht="18" customHeight="1" x14ac:dyDescent="0.3">
      <c r="A3" s="1"/>
      <c r="B3" s="1"/>
      <c r="C3" s="1"/>
      <c r="D3" s="2"/>
      <c r="E3" s="32" t="s">
        <v>0</v>
      </c>
      <c r="F3" s="32"/>
      <c r="G3" s="32"/>
      <c r="H3" s="32"/>
      <c r="I3" s="32"/>
      <c r="J3" s="32"/>
      <c r="K3" s="1"/>
      <c r="L3" s="1"/>
      <c r="M3" s="1"/>
    </row>
    <row r="4" spans="1:14" ht="18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8" customHeight="1" x14ac:dyDescent="0.3">
      <c r="A5" s="1"/>
      <c r="B5" s="1"/>
      <c r="C5" s="1"/>
      <c r="D5" s="1"/>
      <c r="E5" s="1"/>
      <c r="F5" s="1"/>
      <c r="G5" s="3" t="s">
        <v>1</v>
      </c>
      <c r="H5" s="3"/>
      <c r="I5" s="33" t="s">
        <v>2</v>
      </c>
      <c r="J5" s="33"/>
      <c r="K5" s="3"/>
      <c r="L5" s="3"/>
      <c r="M5" s="1"/>
    </row>
    <row r="6" spans="1:14" ht="18" customHeight="1" x14ac:dyDescent="0.3">
      <c r="A6" s="1"/>
      <c r="B6" s="1"/>
      <c r="C6" s="1"/>
      <c r="D6" s="1"/>
      <c r="E6" s="1"/>
      <c r="F6" s="1"/>
      <c r="G6" s="3" t="s">
        <v>3</v>
      </c>
      <c r="H6" s="3"/>
      <c r="I6" s="33" t="s">
        <v>4</v>
      </c>
      <c r="J6" s="33"/>
      <c r="K6" s="3" t="s">
        <v>5</v>
      </c>
      <c r="L6" s="3" t="s">
        <v>78</v>
      </c>
      <c r="M6" s="1"/>
    </row>
    <row r="7" spans="1:14" ht="25.8" x14ac:dyDescent="0.5">
      <c r="A7" s="4"/>
      <c r="B7" s="5"/>
      <c r="C7" s="6"/>
      <c r="D7" s="6"/>
      <c r="E7" s="1"/>
      <c r="F7" s="1"/>
      <c r="G7" s="3"/>
      <c r="H7" s="3"/>
      <c r="I7" s="24" t="s">
        <v>108</v>
      </c>
      <c r="J7" s="3"/>
      <c r="K7" s="3"/>
      <c r="L7" s="3"/>
      <c r="M7" s="1"/>
    </row>
    <row r="8" spans="1:14" ht="18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18" customHeight="1" x14ac:dyDescent="0.3">
      <c r="A9" s="3" t="s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18" customHeight="1" x14ac:dyDescent="0.3">
      <c r="A10" s="34" t="s">
        <v>7</v>
      </c>
      <c r="B10" s="34" t="s">
        <v>8</v>
      </c>
      <c r="C10" s="34" t="s">
        <v>9</v>
      </c>
      <c r="D10" s="34" t="s">
        <v>88</v>
      </c>
      <c r="E10" s="34" t="s">
        <v>10</v>
      </c>
      <c r="F10" s="34" t="s">
        <v>11</v>
      </c>
      <c r="G10" s="34" t="s">
        <v>12</v>
      </c>
      <c r="H10" s="34" t="s">
        <v>13</v>
      </c>
      <c r="I10" s="1"/>
      <c r="J10" s="1"/>
      <c r="K10" s="1"/>
      <c r="L10" s="1"/>
      <c r="M10" s="1"/>
    </row>
    <row r="11" spans="1:14" ht="18" customHeight="1" x14ac:dyDescent="0.3">
      <c r="A11" s="34"/>
      <c r="B11" s="34"/>
      <c r="C11" s="34"/>
      <c r="D11" s="34"/>
      <c r="E11" s="34"/>
      <c r="F11" s="34"/>
      <c r="G11" s="34"/>
      <c r="H11" s="34"/>
      <c r="I11" s="1"/>
      <c r="J11" s="1"/>
      <c r="K11" s="1"/>
      <c r="L11" s="1"/>
      <c r="M11" s="1"/>
    </row>
    <row r="12" spans="1:14" ht="18" customHeight="1" x14ac:dyDescent="0.3">
      <c r="A12" s="27" t="s">
        <v>98</v>
      </c>
      <c r="B12" s="8" t="s">
        <v>99</v>
      </c>
      <c r="C12" s="9" t="s">
        <v>90</v>
      </c>
      <c r="D12" s="9">
        <v>45553</v>
      </c>
      <c r="E12" s="9">
        <v>45558</v>
      </c>
      <c r="F12" s="19">
        <v>45562</v>
      </c>
      <c r="G12" s="7">
        <f>F12+10</f>
        <v>45572</v>
      </c>
      <c r="H12" s="7" t="s">
        <v>109</v>
      </c>
      <c r="I12" s="1"/>
      <c r="J12" s="1"/>
      <c r="K12" s="1"/>
      <c r="L12" s="1"/>
      <c r="M12" s="1"/>
    </row>
    <row r="13" spans="1:14" ht="18" customHeight="1" x14ac:dyDescent="0.3">
      <c r="A13" s="27" t="s">
        <v>110</v>
      </c>
      <c r="B13" s="8" t="s">
        <v>99</v>
      </c>
      <c r="C13" s="9" t="s">
        <v>90</v>
      </c>
      <c r="D13" s="9">
        <v>45560</v>
      </c>
      <c r="E13" s="9">
        <v>45565</v>
      </c>
      <c r="F13" s="19">
        <v>45569</v>
      </c>
      <c r="G13" s="7">
        <f>F13+10</f>
        <v>45579</v>
      </c>
      <c r="H13" s="7"/>
      <c r="I13" s="1"/>
      <c r="J13" s="1"/>
      <c r="K13" s="1"/>
      <c r="L13" s="1"/>
      <c r="M13" s="1"/>
    </row>
    <row r="14" spans="1:14" ht="18" customHeight="1" x14ac:dyDescent="0.3">
      <c r="A14" s="27" t="s">
        <v>112</v>
      </c>
      <c r="B14" s="8" t="s">
        <v>113</v>
      </c>
      <c r="C14" s="9" t="s">
        <v>90</v>
      </c>
      <c r="D14" s="9">
        <v>45566</v>
      </c>
      <c r="E14" s="9">
        <v>45572</v>
      </c>
      <c r="F14" s="19">
        <v>45576</v>
      </c>
      <c r="G14" s="7">
        <f>F14+10</f>
        <v>45586</v>
      </c>
      <c r="H14" s="7"/>
      <c r="I14" s="1"/>
      <c r="J14" s="1"/>
      <c r="K14" s="1"/>
      <c r="L14" s="1"/>
      <c r="M14" s="1"/>
    </row>
    <row r="15" spans="1:14" ht="18" customHeight="1" x14ac:dyDescent="0.3">
      <c r="A15" s="27" t="s">
        <v>114</v>
      </c>
      <c r="B15" s="8" t="s">
        <v>115</v>
      </c>
      <c r="C15" s="9" t="s">
        <v>101</v>
      </c>
      <c r="D15" s="9">
        <v>45553</v>
      </c>
      <c r="E15" s="9">
        <v>45589</v>
      </c>
      <c r="F15" s="19">
        <v>45596</v>
      </c>
      <c r="G15" s="7">
        <f>F15+10</f>
        <v>45606</v>
      </c>
      <c r="H15" s="7"/>
      <c r="I15" s="1"/>
      <c r="J15" s="1"/>
      <c r="K15" s="1"/>
      <c r="L15" s="1"/>
      <c r="M15" s="1"/>
    </row>
    <row r="16" spans="1:14" ht="18" customHeight="1" x14ac:dyDescent="0.3">
      <c r="A16" s="28"/>
      <c r="B16" s="29"/>
      <c r="C16" s="10"/>
      <c r="D16" s="10"/>
      <c r="E16" s="10"/>
      <c r="F16" s="20"/>
      <c r="G16" s="30"/>
      <c r="H16" s="30"/>
      <c r="I16" s="1"/>
      <c r="J16" s="1"/>
      <c r="K16" s="1"/>
      <c r="L16" s="1"/>
      <c r="M16" s="1"/>
      <c r="N16" s="1"/>
    </row>
    <row r="17" spans="1:14" ht="18" customHeight="1" x14ac:dyDescent="0.3">
      <c r="A17" s="12" t="s">
        <v>14</v>
      </c>
      <c r="B17" s="13"/>
      <c r="C17" s="11"/>
      <c r="D17" s="11"/>
      <c r="E17" s="11"/>
      <c r="F17" s="11"/>
      <c r="G17" s="11"/>
      <c r="H17" s="1"/>
      <c r="I17" s="1"/>
      <c r="J17" s="1"/>
      <c r="K17" s="1"/>
      <c r="L17" s="1"/>
      <c r="M17" s="1"/>
      <c r="N17" s="1"/>
    </row>
    <row r="18" spans="1:14" ht="18" customHeight="1" x14ac:dyDescent="0.3">
      <c r="A18" s="34" t="s">
        <v>15</v>
      </c>
      <c r="B18" s="34" t="s">
        <v>8</v>
      </c>
      <c r="C18" s="34" t="s">
        <v>9</v>
      </c>
      <c r="D18" s="34" t="s">
        <v>88</v>
      </c>
      <c r="E18" s="34" t="s">
        <v>10</v>
      </c>
      <c r="F18" s="34" t="s">
        <v>16</v>
      </c>
      <c r="G18" s="34" t="s">
        <v>13</v>
      </c>
      <c r="H18" s="1"/>
      <c r="I18" s="1"/>
      <c r="J18" s="1"/>
      <c r="K18" s="1"/>
      <c r="L18" s="1"/>
      <c r="M18" s="1"/>
      <c r="N18" s="1"/>
    </row>
    <row r="19" spans="1:14" x14ac:dyDescent="0.3">
      <c r="A19" s="34"/>
      <c r="B19" s="34"/>
      <c r="C19" s="34"/>
      <c r="D19" s="34"/>
      <c r="E19" s="34"/>
      <c r="F19" s="34"/>
      <c r="G19" s="34"/>
      <c r="H19" s="1"/>
      <c r="I19" s="1"/>
    </row>
    <row r="20" spans="1:14" x14ac:dyDescent="0.3">
      <c r="A20" s="7" t="s">
        <v>91</v>
      </c>
      <c r="B20" s="8"/>
      <c r="C20" s="9"/>
      <c r="D20" s="9"/>
      <c r="E20" s="9"/>
      <c r="F20" s="19"/>
      <c r="G20" s="7"/>
    </row>
  </sheetData>
  <mergeCells count="19">
    <mergeCell ref="F18:F19"/>
    <mergeCell ref="G18:G19"/>
    <mergeCell ref="A18:A19"/>
    <mergeCell ref="B18:B19"/>
    <mergeCell ref="C18:C19"/>
    <mergeCell ref="D18:D19"/>
    <mergeCell ref="E18:E19"/>
    <mergeCell ref="E2:J2"/>
    <mergeCell ref="E3:J3"/>
    <mergeCell ref="I5:J5"/>
    <mergeCell ref="I6:J6"/>
    <mergeCell ref="A10:A11"/>
    <mergeCell ref="B10:B11"/>
    <mergeCell ref="C10:C11"/>
    <mergeCell ref="D10:D11"/>
    <mergeCell ref="E10:E11"/>
    <mergeCell ref="F10:F11"/>
    <mergeCell ref="G10:G11"/>
    <mergeCell ref="H10:H11"/>
  </mergeCells>
  <hyperlinks>
    <hyperlink ref="I6" r:id="rId1" xr:uid="{E7F053C6-6351-46A8-B880-E225163F252D}"/>
    <hyperlink ref="I5" r:id="rId2" xr:uid="{020BA0EC-4C3A-42BB-A19D-7F63B773B546}"/>
    <hyperlink ref="I7" r:id="rId3" xr:uid="{CD20263A-445C-4EEE-B050-00348FF4E7D5}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9530A-AF91-4BE4-8898-71FA2DA58FEB}">
  <dimension ref="A2:N54"/>
  <sheetViews>
    <sheetView showGridLines="0" showRowColHeaders="0" zoomScale="115" zoomScaleNormal="115" workbookViewId="0">
      <selection activeCell="A11" sqref="A11"/>
    </sheetView>
  </sheetViews>
  <sheetFormatPr defaultRowHeight="14.4" x14ac:dyDescent="0.3"/>
  <cols>
    <col min="1" max="1" width="20.88671875" customWidth="1"/>
    <col min="2" max="13" width="10.5546875" customWidth="1"/>
  </cols>
  <sheetData>
    <row r="2" spans="1:14" ht="23.4" x14ac:dyDescent="0.45">
      <c r="E2" s="31" t="s">
        <v>86</v>
      </c>
      <c r="F2" s="31"/>
      <c r="G2" s="31"/>
      <c r="H2" s="31"/>
      <c r="I2" s="31"/>
      <c r="J2" s="31"/>
    </row>
    <row r="3" spans="1:14" x14ac:dyDescent="0.3">
      <c r="D3" s="14"/>
      <c r="E3" s="32" t="s">
        <v>17</v>
      </c>
      <c r="F3" s="32"/>
      <c r="G3" s="32"/>
      <c r="H3" s="32"/>
      <c r="I3" s="32"/>
      <c r="J3" s="32"/>
    </row>
    <row r="5" spans="1:14" x14ac:dyDescent="0.3">
      <c r="G5" s="3" t="s">
        <v>1</v>
      </c>
      <c r="H5" s="3"/>
      <c r="I5" s="33" t="s">
        <v>2</v>
      </c>
      <c r="J5" s="33"/>
      <c r="K5" s="3"/>
      <c r="L5" s="3"/>
      <c r="M5" s="1"/>
    </row>
    <row r="6" spans="1:14" x14ac:dyDescent="0.3">
      <c r="G6" s="3" t="s">
        <v>3</v>
      </c>
      <c r="H6" s="3"/>
      <c r="I6" s="33" t="s">
        <v>4</v>
      </c>
      <c r="J6" s="33"/>
      <c r="K6" s="3" t="s">
        <v>5</v>
      </c>
      <c r="L6" s="3" t="s">
        <v>78</v>
      </c>
      <c r="M6" s="1"/>
    </row>
    <row r="7" spans="1:14" x14ac:dyDescent="0.3">
      <c r="D7" s="15"/>
      <c r="E7" s="15"/>
      <c r="F7" s="15"/>
      <c r="G7" s="3"/>
      <c r="H7" s="3"/>
      <c r="I7" s="24" t="s">
        <v>108</v>
      </c>
      <c r="J7" s="3"/>
      <c r="K7" s="3"/>
      <c r="L7" s="3"/>
      <c r="M7" s="1"/>
    </row>
    <row r="8" spans="1:14" x14ac:dyDescent="0.3">
      <c r="A8" s="3" t="s">
        <v>18</v>
      </c>
      <c r="D8" s="16"/>
      <c r="E8" s="35"/>
      <c r="F8" s="35"/>
      <c r="G8" s="35"/>
      <c r="H8" s="35"/>
      <c r="I8" s="35"/>
      <c r="J8" s="35"/>
      <c r="K8" s="35"/>
      <c r="L8" s="35"/>
      <c r="M8" s="35"/>
    </row>
    <row r="9" spans="1:14" ht="14.4" customHeight="1" x14ac:dyDescent="0.3">
      <c r="A9" s="36" t="s">
        <v>15</v>
      </c>
      <c r="B9" s="36" t="s">
        <v>8</v>
      </c>
      <c r="C9" s="36" t="s">
        <v>9</v>
      </c>
      <c r="D9" s="34" t="s">
        <v>88</v>
      </c>
      <c r="E9" s="36" t="s">
        <v>10</v>
      </c>
      <c r="F9" s="36" t="s">
        <v>19</v>
      </c>
      <c r="G9" s="36" t="s">
        <v>20</v>
      </c>
      <c r="H9" s="36" t="s">
        <v>21</v>
      </c>
      <c r="I9" s="36" t="s">
        <v>22</v>
      </c>
      <c r="J9" s="36" t="s">
        <v>23</v>
      </c>
      <c r="K9" s="36" t="s">
        <v>24</v>
      </c>
      <c r="L9" s="36" t="s">
        <v>25</v>
      </c>
      <c r="M9" s="36" t="s">
        <v>26</v>
      </c>
      <c r="N9" s="36" t="s">
        <v>27</v>
      </c>
    </row>
    <row r="10" spans="1:14" x14ac:dyDescent="0.3">
      <c r="A10" s="37"/>
      <c r="B10" s="37"/>
      <c r="C10" s="37"/>
      <c r="D10" s="34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x14ac:dyDescent="0.3">
      <c r="A11" s="19" t="s">
        <v>103</v>
      </c>
      <c r="B11" s="25" t="s">
        <v>104</v>
      </c>
      <c r="C11" s="23">
        <v>45551</v>
      </c>
      <c r="D11" s="23">
        <v>45551</v>
      </c>
      <c r="E11" s="23">
        <v>45558</v>
      </c>
      <c r="F11" s="19">
        <v>45567</v>
      </c>
      <c r="G11" s="26">
        <f>F11+7</f>
        <v>45574</v>
      </c>
      <c r="H11" s="23">
        <f>F11+8</f>
        <v>45575</v>
      </c>
      <c r="I11" s="23">
        <f>F11+4</f>
        <v>45571</v>
      </c>
      <c r="J11" s="23">
        <f>F11+9</f>
        <v>45576</v>
      </c>
      <c r="K11" s="23">
        <f>F11+6</f>
        <v>45573</v>
      </c>
      <c r="L11" s="23">
        <f>F11+6</f>
        <v>45573</v>
      </c>
      <c r="M11" s="23">
        <f>F11+6</f>
        <v>45573</v>
      </c>
      <c r="N11" s="23">
        <f>F11+6</f>
        <v>45573</v>
      </c>
    </row>
    <row r="12" spans="1:14" x14ac:dyDescent="0.3">
      <c r="A12" s="19" t="s">
        <v>97</v>
      </c>
      <c r="B12" s="25" t="s">
        <v>100</v>
      </c>
      <c r="C12" s="23">
        <v>45558</v>
      </c>
      <c r="D12" s="23">
        <v>45558</v>
      </c>
      <c r="E12" s="23">
        <v>45564</v>
      </c>
      <c r="F12" s="19">
        <v>45572</v>
      </c>
      <c r="G12" s="26">
        <f>F12+7</f>
        <v>45579</v>
      </c>
      <c r="H12" s="23">
        <f>F12+8</f>
        <v>45580</v>
      </c>
      <c r="I12" s="23">
        <f>F12+4</f>
        <v>45576</v>
      </c>
      <c r="J12" s="23">
        <f>F12+9</f>
        <v>45581</v>
      </c>
      <c r="K12" s="23">
        <f>F12+6</f>
        <v>45578</v>
      </c>
      <c r="L12" s="23">
        <f>F12+6</f>
        <v>45578</v>
      </c>
      <c r="M12" s="23">
        <f>F12+6</f>
        <v>45578</v>
      </c>
      <c r="N12" s="23">
        <f>F12+6</f>
        <v>45578</v>
      </c>
    </row>
    <row r="13" spans="1:14" x14ac:dyDescent="0.3">
      <c r="A13" s="19" t="s">
        <v>94</v>
      </c>
      <c r="B13" s="25" t="s">
        <v>105</v>
      </c>
      <c r="C13" s="23">
        <v>45566</v>
      </c>
      <c r="D13" s="23">
        <v>45566</v>
      </c>
      <c r="E13" s="23">
        <v>45572</v>
      </c>
      <c r="F13" s="19">
        <v>45583</v>
      </c>
      <c r="G13" s="26">
        <f>F13+7</f>
        <v>45590</v>
      </c>
      <c r="H13" s="23">
        <f>F13+8</f>
        <v>45591</v>
      </c>
      <c r="I13" s="23">
        <f>F13+4</f>
        <v>45587</v>
      </c>
      <c r="J13" s="23">
        <f>F13+9</f>
        <v>45592</v>
      </c>
      <c r="K13" s="23">
        <f>F13+6</f>
        <v>45589</v>
      </c>
      <c r="L13" s="23">
        <f>F13+6</f>
        <v>45589</v>
      </c>
      <c r="M13" s="23">
        <f>F13+6</f>
        <v>45589</v>
      </c>
      <c r="N13" s="23">
        <f>F13+6</f>
        <v>45589</v>
      </c>
    </row>
    <row r="14" spans="1:14" x14ac:dyDescent="0.3">
      <c r="A14" s="19" t="s">
        <v>106</v>
      </c>
      <c r="B14" s="25" t="s">
        <v>107</v>
      </c>
      <c r="C14" s="23">
        <v>45576</v>
      </c>
      <c r="D14" s="23">
        <v>45576</v>
      </c>
      <c r="E14" s="23">
        <v>45582</v>
      </c>
      <c r="F14" s="19">
        <v>45591</v>
      </c>
      <c r="G14" s="26">
        <f>F14+7</f>
        <v>45598</v>
      </c>
      <c r="H14" s="23">
        <f>F14+8</f>
        <v>45599</v>
      </c>
      <c r="I14" s="23">
        <f>F14+4</f>
        <v>45595</v>
      </c>
      <c r="J14" s="23">
        <f>F14+9</f>
        <v>45600</v>
      </c>
      <c r="K14" s="23">
        <f>F14+6</f>
        <v>45597</v>
      </c>
      <c r="L14" s="23">
        <f>F14+6</f>
        <v>45597</v>
      </c>
      <c r="M14" s="23">
        <f>F14+6</f>
        <v>45597</v>
      </c>
      <c r="N14" s="23">
        <f>F14+6</f>
        <v>45597</v>
      </c>
    </row>
    <row r="15" spans="1:14" x14ac:dyDescent="0.3">
      <c r="A15" s="38"/>
      <c r="B15" s="38"/>
      <c r="C15" s="38"/>
      <c r="D15" s="11"/>
      <c r="E15" s="11"/>
      <c r="F15" s="11"/>
      <c r="G15" s="11"/>
      <c r="H15" s="21"/>
      <c r="I15" s="22"/>
      <c r="J15" s="22"/>
      <c r="K15" s="22"/>
    </row>
    <row r="16" spans="1:14" x14ac:dyDescent="0.3">
      <c r="A16" s="12" t="s">
        <v>28</v>
      </c>
      <c r="B16" s="13"/>
      <c r="C16" s="11"/>
      <c r="D16" s="11"/>
      <c r="E16" s="11"/>
      <c r="F16" s="11"/>
      <c r="G16" s="11"/>
      <c r="H16" s="21"/>
      <c r="I16" s="22"/>
      <c r="J16" s="22"/>
      <c r="K16" s="22"/>
    </row>
    <row r="17" spans="1:13" ht="14.4" customHeight="1" x14ac:dyDescent="0.3">
      <c r="A17" s="36" t="str">
        <f>A9</f>
        <v xml:space="preserve">Vessel </v>
      </c>
      <c r="B17" s="36" t="str">
        <f>B9</f>
        <v>Voy #</v>
      </c>
      <c r="C17" s="36" t="str">
        <f>C9</f>
        <v>Haz Doc Cut off 10am</v>
      </c>
      <c r="D17" s="34" t="s">
        <v>88</v>
      </c>
      <c r="E17" s="36" t="str">
        <f>E9</f>
        <v>Vessel ETD</v>
      </c>
      <c r="F17" s="36" t="s">
        <v>19</v>
      </c>
      <c r="G17" s="36" t="s">
        <v>29</v>
      </c>
      <c r="H17" s="36" t="s">
        <v>30</v>
      </c>
      <c r="I17" s="36" t="s">
        <v>31</v>
      </c>
      <c r="J17" s="36" t="s">
        <v>32</v>
      </c>
      <c r="K17" s="36" t="s">
        <v>33</v>
      </c>
      <c r="L17" s="36" t="s">
        <v>34</v>
      </c>
      <c r="M17" s="36" t="s">
        <v>35</v>
      </c>
    </row>
    <row r="18" spans="1:13" x14ac:dyDescent="0.3">
      <c r="A18" s="37"/>
      <c r="B18" s="37"/>
      <c r="C18" s="37"/>
      <c r="D18" s="34"/>
      <c r="E18" s="37"/>
      <c r="F18" s="37"/>
      <c r="G18" s="37"/>
      <c r="H18" s="37"/>
      <c r="I18" s="37"/>
      <c r="J18" s="37"/>
      <c r="K18" s="37"/>
      <c r="L18" s="37"/>
      <c r="M18" s="37"/>
    </row>
    <row r="19" spans="1:13" x14ac:dyDescent="0.3">
      <c r="A19" s="19" t="s">
        <v>103</v>
      </c>
      <c r="B19" s="25" t="s">
        <v>104</v>
      </c>
      <c r="C19" s="23">
        <v>45551</v>
      </c>
      <c r="D19" s="23">
        <v>45551</v>
      </c>
      <c r="E19" s="23">
        <v>45558</v>
      </c>
      <c r="F19" s="19">
        <v>45567</v>
      </c>
      <c r="G19" s="23">
        <f>F19+9</f>
        <v>45576</v>
      </c>
      <c r="H19" s="23">
        <f>F19+14</f>
        <v>45581</v>
      </c>
      <c r="I19" s="23">
        <f>F19+11</f>
        <v>45578</v>
      </c>
      <c r="J19" s="23">
        <f>F19+25</f>
        <v>45592</v>
      </c>
      <c r="K19" s="23">
        <f>F19+8</f>
        <v>45575</v>
      </c>
      <c r="L19" s="23">
        <f>F19+8</f>
        <v>45575</v>
      </c>
      <c r="M19" s="23">
        <f>F19+8</f>
        <v>45575</v>
      </c>
    </row>
    <row r="20" spans="1:13" x14ac:dyDescent="0.3">
      <c r="A20" s="19" t="s">
        <v>97</v>
      </c>
      <c r="B20" s="25" t="s">
        <v>100</v>
      </c>
      <c r="C20" s="23">
        <v>45558</v>
      </c>
      <c r="D20" s="23">
        <v>45558</v>
      </c>
      <c r="E20" s="23">
        <v>45564</v>
      </c>
      <c r="F20" s="19">
        <v>45572</v>
      </c>
      <c r="G20" s="23">
        <f>F20+9</f>
        <v>45581</v>
      </c>
      <c r="H20" s="23">
        <f>F20+14</f>
        <v>45586</v>
      </c>
      <c r="I20" s="23">
        <f>F20+11</f>
        <v>45583</v>
      </c>
      <c r="J20" s="23">
        <f>F20+25</f>
        <v>45597</v>
      </c>
      <c r="K20" s="23">
        <f>F20+8</f>
        <v>45580</v>
      </c>
      <c r="L20" s="23">
        <f>F20+8</f>
        <v>45580</v>
      </c>
      <c r="M20" s="23">
        <f>F20+8</f>
        <v>45580</v>
      </c>
    </row>
    <row r="21" spans="1:13" x14ac:dyDescent="0.3">
      <c r="A21" s="19" t="s">
        <v>94</v>
      </c>
      <c r="B21" s="25" t="s">
        <v>105</v>
      </c>
      <c r="C21" s="23">
        <v>45566</v>
      </c>
      <c r="D21" s="23">
        <v>45566</v>
      </c>
      <c r="E21" s="23">
        <v>45572</v>
      </c>
      <c r="F21" s="19">
        <v>45583</v>
      </c>
      <c r="G21" s="23">
        <f>F21+9</f>
        <v>45592</v>
      </c>
      <c r="H21" s="23">
        <f>F21+14</f>
        <v>45597</v>
      </c>
      <c r="I21" s="23">
        <f>F21+11</f>
        <v>45594</v>
      </c>
      <c r="J21" s="23">
        <f>F21+25</f>
        <v>45608</v>
      </c>
      <c r="K21" s="23">
        <f>F21+8</f>
        <v>45591</v>
      </c>
      <c r="L21" s="23">
        <f>F21+8</f>
        <v>45591</v>
      </c>
      <c r="M21" s="23">
        <f>F21+8</f>
        <v>45591</v>
      </c>
    </row>
    <row r="22" spans="1:13" x14ac:dyDescent="0.3">
      <c r="A22" s="19" t="s">
        <v>106</v>
      </c>
      <c r="B22" s="25" t="s">
        <v>107</v>
      </c>
      <c r="C22" s="23">
        <v>45576</v>
      </c>
      <c r="D22" s="23">
        <v>45576</v>
      </c>
      <c r="E22" s="23">
        <v>45582</v>
      </c>
      <c r="F22" s="19">
        <v>45591</v>
      </c>
      <c r="G22" s="23">
        <f>F22+9</f>
        <v>45600</v>
      </c>
      <c r="H22" s="23">
        <f>F22+14</f>
        <v>45605</v>
      </c>
      <c r="I22" s="23">
        <f>F22+11</f>
        <v>45602</v>
      </c>
      <c r="J22" s="23">
        <f>F22+25</f>
        <v>45616</v>
      </c>
      <c r="K22" s="23">
        <f>F22+8</f>
        <v>45599</v>
      </c>
      <c r="L22" s="23">
        <f>F22+8</f>
        <v>45599</v>
      </c>
      <c r="M22" s="23">
        <f>F22+8</f>
        <v>45599</v>
      </c>
    </row>
    <row r="24" spans="1:13" ht="14.4" customHeight="1" x14ac:dyDescent="0.3">
      <c r="A24" s="12" t="s">
        <v>36</v>
      </c>
    </row>
    <row r="25" spans="1:13" x14ac:dyDescent="0.3">
      <c r="A25" s="36" t="s">
        <v>15</v>
      </c>
      <c r="B25" s="36" t="s">
        <v>8</v>
      </c>
      <c r="C25" s="36" t="s">
        <v>9</v>
      </c>
      <c r="D25" s="34" t="s">
        <v>88</v>
      </c>
      <c r="E25" s="36" t="s">
        <v>10</v>
      </c>
      <c r="F25" s="36" t="s">
        <v>19</v>
      </c>
      <c r="G25" s="36" t="s">
        <v>37</v>
      </c>
      <c r="H25" s="36" t="s">
        <v>38</v>
      </c>
      <c r="I25" s="36" t="s">
        <v>39</v>
      </c>
      <c r="J25" s="36" t="s">
        <v>40</v>
      </c>
      <c r="K25" s="36" t="s">
        <v>41</v>
      </c>
      <c r="L25" s="36" t="s">
        <v>42</v>
      </c>
      <c r="M25" s="36" t="s">
        <v>43</v>
      </c>
    </row>
    <row r="26" spans="1:13" x14ac:dyDescent="0.3">
      <c r="A26" s="37"/>
      <c r="B26" s="37"/>
      <c r="C26" s="37"/>
      <c r="D26" s="34"/>
      <c r="E26" s="37"/>
      <c r="F26" s="37"/>
      <c r="G26" s="37"/>
      <c r="H26" s="37"/>
      <c r="I26" s="37"/>
      <c r="J26" s="37"/>
      <c r="K26" s="37"/>
      <c r="L26" s="37"/>
      <c r="M26" s="37"/>
    </row>
    <row r="27" spans="1:13" x14ac:dyDescent="0.3">
      <c r="A27" s="19" t="s">
        <v>103</v>
      </c>
      <c r="B27" s="25" t="s">
        <v>104</v>
      </c>
      <c r="C27" s="23">
        <v>45551</v>
      </c>
      <c r="D27" s="23">
        <v>45551</v>
      </c>
      <c r="E27" s="23">
        <v>45558</v>
      </c>
      <c r="F27" s="19">
        <v>45567</v>
      </c>
      <c r="G27" s="23">
        <f>F27+25</f>
        <v>45592</v>
      </c>
      <c r="H27" s="23">
        <f>F27+26</f>
        <v>45593</v>
      </c>
      <c r="I27" s="23">
        <f>F27+24</f>
        <v>45591</v>
      </c>
      <c r="J27" s="23">
        <f>F27+29</f>
        <v>45596</v>
      </c>
      <c r="K27" s="23">
        <f>F27+32</f>
        <v>45599</v>
      </c>
      <c r="L27" s="23">
        <f>F27+22</f>
        <v>45589</v>
      </c>
      <c r="M27" s="23">
        <f>F27+24</f>
        <v>45591</v>
      </c>
    </row>
    <row r="28" spans="1:13" x14ac:dyDescent="0.3">
      <c r="A28" s="19" t="s">
        <v>97</v>
      </c>
      <c r="B28" s="25" t="s">
        <v>100</v>
      </c>
      <c r="C28" s="23">
        <v>45558</v>
      </c>
      <c r="D28" s="23">
        <v>45558</v>
      </c>
      <c r="E28" s="23">
        <v>45564</v>
      </c>
      <c r="F28" s="19">
        <v>45572</v>
      </c>
      <c r="G28" s="23">
        <f>F28+25</f>
        <v>45597</v>
      </c>
      <c r="H28" s="23">
        <f>F28+26</f>
        <v>45598</v>
      </c>
      <c r="I28" s="23">
        <f>F28+24</f>
        <v>45596</v>
      </c>
      <c r="J28" s="23">
        <f>F28+29</f>
        <v>45601</v>
      </c>
      <c r="K28" s="23">
        <f>F28+32</f>
        <v>45604</v>
      </c>
      <c r="L28" s="23">
        <f>F28+22</f>
        <v>45594</v>
      </c>
      <c r="M28" s="23">
        <f>F28+24</f>
        <v>45596</v>
      </c>
    </row>
    <row r="29" spans="1:13" x14ac:dyDescent="0.3">
      <c r="A29" s="19" t="s">
        <v>94</v>
      </c>
      <c r="B29" s="25" t="s">
        <v>105</v>
      </c>
      <c r="C29" s="23">
        <v>45566</v>
      </c>
      <c r="D29" s="23">
        <v>45566</v>
      </c>
      <c r="E29" s="23">
        <v>45572</v>
      </c>
      <c r="F29" s="19">
        <v>45583</v>
      </c>
      <c r="G29" s="23">
        <f>F29+25</f>
        <v>45608</v>
      </c>
      <c r="H29" s="23">
        <f>F29+26</f>
        <v>45609</v>
      </c>
      <c r="I29" s="23">
        <f>F29+24</f>
        <v>45607</v>
      </c>
      <c r="J29" s="23">
        <f>F29+29</f>
        <v>45612</v>
      </c>
      <c r="K29" s="23">
        <f>F29+32</f>
        <v>45615</v>
      </c>
      <c r="L29" s="23">
        <f>F29+22</f>
        <v>45605</v>
      </c>
      <c r="M29" s="23">
        <f>F29+24</f>
        <v>45607</v>
      </c>
    </row>
    <row r="30" spans="1:13" x14ac:dyDescent="0.3">
      <c r="A30" s="19" t="s">
        <v>106</v>
      </c>
      <c r="B30" s="25" t="s">
        <v>107</v>
      </c>
      <c r="C30" s="23">
        <v>45576</v>
      </c>
      <c r="D30" s="23">
        <v>45576</v>
      </c>
      <c r="E30" s="23">
        <v>45582</v>
      </c>
      <c r="F30" s="19">
        <v>45591</v>
      </c>
      <c r="G30" s="23">
        <f>F30+25</f>
        <v>45616</v>
      </c>
      <c r="H30" s="23">
        <f>F30+26</f>
        <v>45617</v>
      </c>
      <c r="I30" s="23">
        <f>F30+24</f>
        <v>45615</v>
      </c>
      <c r="J30" s="23">
        <f>F30+29</f>
        <v>45620</v>
      </c>
      <c r="K30" s="23">
        <f>F30+32</f>
        <v>45623</v>
      </c>
      <c r="L30" s="23">
        <f>F30+22</f>
        <v>45613</v>
      </c>
      <c r="M30" s="23">
        <f>F30+24</f>
        <v>45615</v>
      </c>
    </row>
    <row r="31" spans="1:13" ht="14.4" customHeight="1" x14ac:dyDescent="0.3"/>
    <row r="32" spans="1:13" x14ac:dyDescent="0.3">
      <c r="A32" s="12" t="s">
        <v>44</v>
      </c>
    </row>
    <row r="33" spans="1:13" x14ac:dyDescent="0.3">
      <c r="A33" s="36" t="s">
        <v>15</v>
      </c>
      <c r="B33" s="36" t="s">
        <v>8</v>
      </c>
      <c r="C33" s="36" t="s">
        <v>9</v>
      </c>
      <c r="D33" s="34" t="s">
        <v>88</v>
      </c>
      <c r="E33" s="36" t="s">
        <v>10</v>
      </c>
      <c r="F33" s="36" t="s">
        <v>19</v>
      </c>
      <c r="G33" s="36" t="s">
        <v>45</v>
      </c>
      <c r="H33" s="36" t="s">
        <v>46</v>
      </c>
      <c r="I33" s="36" t="s">
        <v>47</v>
      </c>
      <c r="J33" s="36" t="s">
        <v>48</v>
      </c>
      <c r="K33" s="36" t="s">
        <v>49</v>
      </c>
      <c r="L33" s="36" t="s">
        <v>50</v>
      </c>
    </row>
    <row r="34" spans="1:13" x14ac:dyDescent="0.3">
      <c r="A34" s="37"/>
      <c r="B34" s="37"/>
      <c r="C34" s="37"/>
      <c r="D34" s="34"/>
      <c r="E34" s="37"/>
      <c r="F34" s="37"/>
      <c r="G34" s="37"/>
      <c r="H34" s="37"/>
      <c r="I34" s="37"/>
      <c r="J34" s="37"/>
      <c r="K34" s="37"/>
      <c r="L34" s="37"/>
    </row>
    <row r="35" spans="1:13" x14ac:dyDescent="0.3">
      <c r="A35" s="19" t="s">
        <v>103</v>
      </c>
      <c r="B35" s="25" t="s">
        <v>104</v>
      </c>
      <c r="C35" s="23">
        <v>45551</v>
      </c>
      <c r="D35" s="23">
        <v>45551</v>
      </c>
      <c r="E35" s="23">
        <v>45558</v>
      </c>
      <c r="F35" s="19">
        <v>45567</v>
      </c>
      <c r="G35" s="23">
        <f>F35+20</f>
        <v>45587</v>
      </c>
      <c r="H35" s="23">
        <f>F35+20</f>
        <v>45587</v>
      </c>
      <c r="I35" s="23">
        <f>F35+29</f>
        <v>45596</v>
      </c>
      <c r="J35" s="23">
        <f t="shared" ref="J35:K37" si="0">G35+9</f>
        <v>45596</v>
      </c>
      <c r="K35" s="23">
        <f t="shared" si="0"/>
        <v>45596</v>
      </c>
      <c r="L35" s="23">
        <f>I35+16</f>
        <v>45612</v>
      </c>
    </row>
    <row r="36" spans="1:13" x14ac:dyDescent="0.3">
      <c r="A36" s="19" t="s">
        <v>97</v>
      </c>
      <c r="B36" s="25" t="s">
        <v>100</v>
      </c>
      <c r="C36" s="23">
        <v>45558</v>
      </c>
      <c r="D36" s="23">
        <v>45558</v>
      </c>
      <c r="E36" s="23">
        <v>45564</v>
      </c>
      <c r="F36" s="19">
        <v>45572</v>
      </c>
      <c r="G36" s="23">
        <f>F36+20</f>
        <v>45592</v>
      </c>
      <c r="H36" s="23">
        <f>F36+20</f>
        <v>45592</v>
      </c>
      <c r="I36" s="23">
        <f>F36+29</f>
        <v>45601</v>
      </c>
      <c r="J36" s="23">
        <f t="shared" si="0"/>
        <v>45601</v>
      </c>
      <c r="K36" s="23">
        <f t="shared" si="0"/>
        <v>45601</v>
      </c>
      <c r="L36" s="23">
        <f>I36+16</f>
        <v>45617</v>
      </c>
    </row>
    <row r="37" spans="1:13" x14ac:dyDescent="0.3">
      <c r="A37" s="19" t="s">
        <v>94</v>
      </c>
      <c r="B37" s="25" t="s">
        <v>105</v>
      </c>
      <c r="C37" s="23">
        <v>45566</v>
      </c>
      <c r="D37" s="23">
        <v>45566</v>
      </c>
      <c r="E37" s="23">
        <v>45572</v>
      </c>
      <c r="F37" s="19">
        <v>45583</v>
      </c>
      <c r="G37" s="23">
        <f>F37+20</f>
        <v>45603</v>
      </c>
      <c r="H37" s="23">
        <f>F37+20</f>
        <v>45603</v>
      </c>
      <c r="I37" s="23">
        <f>F37+29</f>
        <v>45612</v>
      </c>
      <c r="J37" s="23">
        <f t="shared" si="0"/>
        <v>45612</v>
      </c>
      <c r="K37" s="23">
        <f t="shared" si="0"/>
        <v>45612</v>
      </c>
      <c r="L37" s="23">
        <f>I37+16</f>
        <v>45628</v>
      </c>
    </row>
    <row r="38" spans="1:13" x14ac:dyDescent="0.3">
      <c r="A38" s="19" t="s">
        <v>106</v>
      </c>
      <c r="B38" s="25" t="s">
        <v>107</v>
      </c>
      <c r="C38" s="23">
        <v>45576</v>
      </c>
      <c r="D38" s="23">
        <v>45576</v>
      </c>
      <c r="E38" s="23">
        <v>45582</v>
      </c>
      <c r="F38" s="19">
        <v>45591</v>
      </c>
      <c r="G38" s="23">
        <f>F38+20</f>
        <v>45611</v>
      </c>
      <c r="H38" s="23">
        <f>F38+20</f>
        <v>45611</v>
      </c>
      <c r="I38" s="23">
        <f>F38+29</f>
        <v>45620</v>
      </c>
      <c r="J38" s="23">
        <f t="shared" ref="J38" si="1">G38+9</f>
        <v>45620</v>
      </c>
      <c r="K38" s="23">
        <f t="shared" ref="K38" si="2">H38+9</f>
        <v>45620</v>
      </c>
      <c r="L38" s="23">
        <f>I38+16</f>
        <v>45636</v>
      </c>
    </row>
    <row r="39" spans="1:13" ht="14.4" customHeight="1" x14ac:dyDescent="0.3"/>
    <row r="40" spans="1:13" x14ac:dyDescent="0.3">
      <c r="A40" s="10" t="s">
        <v>51</v>
      </c>
    </row>
    <row r="41" spans="1:13" x14ac:dyDescent="0.3">
      <c r="A41" s="36" t="s">
        <v>15</v>
      </c>
      <c r="B41" s="36" t="s">
        <v>8</v>
      </c>
      <c r="C41" s="36" t="s">
        <v>9</v>
      </c>
      <c r="D41" s="34" t="s">
        <v>88</v>
      </c>
      <c r="E41" s="36" t="s">
        <v>10</v>
      </c>
      <c r="F41" s="36" t="s">
        <v>19</v>
      </c>
      <c r="G41" s="36" t="s">
        <v>52</v>
      </c>
      <c r="H41" s="36" t="s">
        <v>53</v>
      </c>
      <c r="I41" s="36" t="s">
        <v>54</v>
      </c>
      <c r="J41" s="36" t="s">
        <v>55</v>
      </c>
      <c r="K41" s="36" t="s">
        <v>56</v>
      </c>
      <c r="L41" s="36" t="s">
        <v>57</v>
      </c>
      <c r="M41" s="36" t="s">
        <v>58</v>
      </c>
    </row>
    <row r="42" spans="1:13" x14ac:dyDescent="0.3">
      <c r="A42" s="37"/>
      <c r="B42" s="37"/>
      <c r="C42" s="37"/>
      <c r="D42" s="34"/>
      <c r="E42" s="37"/>
      <c r="F42" s="37"/>
      <c r="G42" s="37"/>
      <c r="H42" s="37"/>
      <c r="I42" s="37"/>
      <c r="J42" s="37"/>
      <c r="K42" s="37"/>
      <c r="L42" s="37"/>
      <c r="M42" s="37"/>
    </row>
    <row r="43" spans="1:13" x14ac:dyDescent="0.3">
      <c r="A43" s="19" t="s">
        <v>103</v>
      </c>
      <c r="B43" s="25" t="s">
        <v>104</v>
      </c>
      <c r="C43" s="23">
        <v>45551</v>
      </c>
      <c r="D43" s="23">
        <v>45551</v>
      </c>
      <c r="E43" s="23">
        <v>45558</v>
      </c>
      <c r="F43" s="19">
        <v>45567</v>
      </c>
      <c r="G43" s="23">
        <f>F43+14</f>
        <v>45581</v>
      </c>
      <c r="H43" s="23">
        <f>F43+6</f>
        <v>45573</v>
      </c>
      <c r="I43" s="23">
        <f>F43+10</f>
        <v>45577</v>
      </c>
      <c r="J43" s="23">
        <f>F43+16</f>
        <v>45583</v>
      </c>
      <c r="K43" s="23">
        <f>F43+10</f>
        <v>45577</v>
      </c>
      <c r="L43" s="23">
        <f>F43+6</f>
        <v>45573</v>
      </c>
      <c r="M43" s="23">
        <f>F43+7</f>
        <v>45574</v>
      </c>
    </row>
    <row r="44" spans="1:13" x14ac:dyDescent="0.3">
      <c r="A44" s="19" t="s">
        <v>97</v>
      </c>
      <c r="B44" s="25" t="s">
        <v>100</v>
      </c>
      <c r="C44" s="23">
        <v>45558</v>
      </c>
      <c r="D44" s="23">
        <v>45558</v>
      </c>
      <c r="E44" s="23">
        <v>45564</v>
      </c>
      <c r="F44" s="19">
        <v>45572</v>
      </c>
      <c r="G44" s="23">
        <f>F44+14</f>
        <v>45586</v>
      </c>
      <c r="H44" s="23">
        <f>F44+6</f>
        <v>45578</v>
      </c>
      <c r="I44" s="23">
        <f>F44+10</f>
        <v>45582</v>
      </c>
      <c r="J44" s="23">
        <f>F44+16</f>
        <v>45588</v>
      </c>
      <c r="K44" s="23">
        <f>F44+10</f>
        <v>45582</v>
      </c>
      <c r="L44" s="23">
        <f>F44+6</f>
        <v>45578</v>
      </c>
      <c r="M44" s="23">
        <f>F44+7</f>
        <v>45579</v>
      </c>
    </row>
    <row r="45" spans="1:13" x14ac:dyDescent="0.3">
      <c r="A45" s="19" t="s">
        <v>94</v>
      </c>
      <c r="B45" s="25" t="s">
        <v>105</v>
      </c>
      <c r="C45" s="23">
        <v>45566</v>
      </c>
      <c r="D45" s="23">
        <v>45566</v>
      </c>
      <c r="E45" s="23">
        <v>45572</v>
      </c>
      <c r="F45" s="19">
        <v>45583</v>
      </c>
      <c r="G45" s="23">
        <f>F45+14</f>
        <v>45597</v>
      </c>
      <c r="H45" s="23">
        <f>F45+6</f>
        <v>45589</v>
      </c>
      <c r="I45" s="23">
        <f>F45+10</f>
        <v>45593</v>
      </c>
      <c r="J45" s="23">
        <f>F45+16</f>
        <v>45599</v>
      </c>
      <c r="K45" s="23">
        <f>F45+10</f>
        <v>45593</v>
      </c>
      <c r="L45" s="23">
        <f>F45+6</f>
        <v>45589</v>
      </c>
      <c r="M45" s="23">
        <f>F45+7</f>
        <v>45590</v>
      </c>
    </row>
    <row r="46" spans="1:13" x14ac:dyDescent="0.3">
      <c r="A46" s="19" t="s">
        <v>106</v>
      </c>
      <c r="B46" s="25" t="s">
        <v>107</v>
      </c>
      <c r="C46" s="23">
        <v>45576</v>
      </c>
      <c r="D46" s="23">
        <v>45576</v>
      </c>
      <c r="E46" s="23">
        <v>45582</v>
      </c>
      <c r="F46" s="19">
        <v>45591</v>
      </c>
      <c r="G46" s="23">
        <f>F46+14</f>
        <v>45605</v>
      </c>
      <c r="H46" s="23">
        <f>F46+6</f>
        <v>45597</v>
      </c>
      <c r="I46" s="23">
        <f>F46+10</f>
        <v>45601</v>
      </c>
      <c r="J46" s="23">
        <f>F46+16</f>
        <v>45607</v>
      </c>
      <c r="K46" s="23">
        <f>F46+10</f>
        <v>45601</v>
      </c>
      <c r="L46" s="23">
        <f>F46+6</f>
        <v>45597</v>
      </c>
      <c r="M46" s="23">
        <f>F46+7</f>
        <v>45598</v>
      </c>
    </row>
    <row r="47" spans="1:13" ht="14.4" customHeight="1" x14ac:dyDescent="0.3"/>
    <row r="48" spans="1:13" x14ac:dyDescent="0.3">
      <c r="A48" s="3" t="s">
        <v>64</v>
      </c>
    </row>
    <row r="49" spans="1:13" x14ac:dyDescent="0.3">
      <c r="A49" s="36" t="s">
        <v>15</v>
      </c>
      <c r="B49" s="36" t="s">
        <v>8</v>
      </c>
      <c r="C49" s="36" t="s">
        <v>9</v>
      </c>
      <c r="D49" s="34" t="s">
        <v>88</v>
      </c>
      <c r="E49" s="36" t="s">
        <v>10</v>
      </c>
      <c r="F49" s="36" t="s">
        <v>19</v>
      </c>
      <c r="G49" s="36" t="s">
        <v>59</v>
      </c>
      <c r="H49" s="36" t="s">
        <v>34</v>
      </c>
      <c r="I49" s="36" t="s">
        <v>65</v>
      </c>
      <c r="J49" s="36" t="s">
        <v>66</v>
      </c>
      <c r="K49" s="36" t="s">
        <v>67</v>
      </c>
      <c r="L49" s="36" t="s">
        <v>68</v>
      </c>
      <c r="M49" s="36" t="s">
        <v>69</v>
      </c>
    </row>
    <row r="50" spans="1:13" x14ac:dyDescent="0.3">
      <c r="A50" s="37"/>
      <c r="B50" s="37"/>
      <c r="C50" s="37"/>
      <c r="D50" s="34"/>
      <c r="E50" s="37"/>
      <c r="F50" s="37"/>
      <c r="G50" s="37"/>
      <c r="H50" s="37"/>
      <c r="I50" s="37"/>
      <c r="J50" s="37"/>
      <c r="K50" s="37"/>
      <c r="L50" s="37"/>
      <c r="M50" s="37"/>
    </row>
    <row r="51" spans="1:13" x14ac:dyDescent="0.3">
      <c r="A51" s="19" t="s">
        <v>103</v>
      </c>
      <c r="B51" s="25" t="s">
        <v>104</v>
      </c>
      <c r="C51" s="23">
        <v>45551</v>
      </c>
      <c r="D51" s="23">
        <v>45551</v>
      </c>
      <c r="E51" s="23">
        <v>45558</v>
      </c>
      <c r="F51" s="19">
        <v>45567</v>
      </c>
      <c r="G51" s="23">
        <f>F51+11</f>
        <v>45578</v>
      </c>
      <c r="H51" s="23">
        <f>F51+6</f>
        <v>45573</v>
      </c>
      <c r="I51" s="23">
        <f>F51+10</f>
        <v>45577</v>
      </c>
      <c r="J51" s="23">
        <f>F51+9</f>
        <v>45576</v>
      </c>
      <c r="K51" s="23">
        <f>F51+8</f>
        <v>45575</v>
      </c>
      <c r="L51" s="23">
        <f>F51+8</f>
        <v>45575</v>
      </c>
      <c r="M51" s="23">
        <f>F51+8</f>
        <v>45575</v>
      </c>
    </row>
    <row r="52" spans="1:13" x14ac:dyDescent="0.3">
      <c r="A52" s="19" t="s">
        <v>97</v>
      </c>
      <c r="B52" s="25" t="s">
        <v>100</v>
      </c>
      <c r="C52" s="23">
        <v>45558</v>
      </c>
      <c r="D52" s="23">
        <v>45558</v>
      </c>
      <c r="E52" s="23">
        <v>45564</v>
      </c>
      <c r="F52" s="19">
        <v>45572</v>
      </c>
      <c r="G52" s="23">
        <f>F52+11</f>
        <v>45583</v>
      </c>
      <c r="H52" s="23">
        <f>F52+6</f>
        <v>45578</v>
      </c>
      <c r="I52" s="23">
        <f>F52+10</f>
        <v>45582</v>
      </c>
      <c r="J52" s="23">
        <f>F52+9</f>
        <v>45581</v>
      </c>
      <c r="K52" s="23">
        <f>F52+8</f>
        <v>45580</v>
      </c>
      <c r="L52" s="23">
        <f>F52+8</f>
        <v>45580</v>
      </c>
      <c r="M52" s="23">
        <f>F52+8</f>
        <v>45580</v>
      </c>
    </row>
    <row r="53" spans="1:13" x14ac:dyDescent="0.3">
      <c r="A53" s="19" t="s">
        <v>94</v>
      </c>
      <c r="B53" s="25" t="s">
        <v>105</v>
      </c>
      <c r="C53" s="23">
        <v>45566</v>
      </c>
      <c r="D53" s="23">
        <v>45566</v>
      </c>
      <c r="E53" s="23">
        <v>45572</v>
      </c>
      <c r="F53" s="19">
        <v>45583</v>
      </c>
      <c r="G53" s="23">
        <f>F53+11</f>
        <v>45594</v>
      </c>
      <c r="H53" s="23">
        <f>F53+6</f>
        <v>45589</v>
      </c>
      <c r="I53" s="23">
        <f>F53+10</f>
        <v>45593</v>
      </c>
      <c r="J53" s="23">
        <f>F53+9</f>
        <v>45592</v>
      </c>
      <c r="K53" s="23">
        <f>F53+8</f>
        <v>45591</v>
      </c>
      <c r="L53" s="23">
        <f>F53+8</f>
        <v>45591</v>
      </c>
      <c r="M53" s="23">
        <f>F53+8</f>
        <v>45591</v>
      </c>
    </row>
    <row r="54" spans="1:13" x14ac:dyDescent="0.3">
      <c r="A54" s="19" t="s">
        <v>106</v>
      </c>
      <c r="B54" s="25" t="s">
        <v>107</v>
      </c>
      <c r="C54" s="23">
        <v>45576</v>
      </c>
      <c r="D54" s="23">
        <v>45576</v>
      </c>
      <c r="E54" s="23">
        <v>45582</v>
      </c>
      <c r="F54" s="19">
        <v>45591</v>
      </c>
      <c r="G54" s="23">
        <f>F54+11</f>
        <v>45602</v>
      </c>
      <c r="H54" s="23">
        <f>F54+6</f>
        <v>45597</v>
      </c>
      <c r="I54" s="23">
        <f>F54+10</f>
        <v>45601</v>
      </c>
      <c r="J54" s="23">
        <f>F54+9</f>
        <v>45600</v>
      </c>
      <c r="K54" s="23">
        <f>F54+8</f>
        <v>45599</v>
      </c>
      <c r="L54" s="23">
        <f>F54+8</f>
        <v>45599</v>
      </c>
      <c r="M54" s="23">
        <f>F54+8</f>
        <v>45599</v>
      </c>
    </row>
  </sheetData>
  <mergeCells count="86">
    <mergeCell ref="M49:M50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M41:M42"/>
    <mergeCell ref="G41:G42"/>
    <mergeCell ref="H41:H42"/>
    <mergeCell ref="I41:I42"/>
    <mergeCell ref="J41:J42"/>
    <mergeCell ref="K41:K42"/>
    <mergeCell ref="L41:L42"/>
    <mergeCell ref="J33:J34"/>
    <mergeCell ref="A41:A42"/>
    <mergeCell ref="B41:B42"/>
    <mergeCell ref="C41:C42"/>
    <mergeCell ref="D41:D42"/>
    <mergeCell ref="E41:E42"/>
    <mergeCell ref="I25:I26"/>
    <mergeCell ref="F41:F42"/>
    <mergeCell ref="G33:G34"/>
    <mergeCell ref="H33:H34"/>
    <mergeCell ref="I33:I34"/>
    <mergeCell ref="F17:F18"/>
    <mergeCell ref="M25:M26"/>
    <mergeCell ref="A33:A34"/>
    <mergeCell ref="B33:B34"/>
    <mergeCell ref="C33:C34"/>
    <mergeCell ref="D33:D34"/>
    <mergeCell ref="E33:E34"/>
    <mergeCell ref="F33:F34"/>
    <mergeCell ref="K33:K34"/>
    <mergeCell ref="L33:L34"/>
    <mergeCell ref="J25:J26"/>
    <mergeCell ref="K25:K26"/>
    <mergeCell ref="L25:L26"/>
    <mergeCell ref="F25:F26"/>
    <mergeCell ref="G25:G26"/>
    <mergeCell ref="H25:H26"/>
    <mergeCell ref="A17:A18"/>
    <mergeCell ref="B17:B18"/>
    <mergeCell ref="C17:C18"/>
    <mergeCell ref="D17:D18"/>
    <mergeCell ref="E17:E18"/>
    <mergeCell ref="A25:A26"/>
    <mergeCell ref="B25:B26"/>
    <mergeCell ref="C25:C26"/>
    <mergeCell ref="D25:D26"/>
    <mergeCell ref="E25:E26"/>
    <mergeCell ref="M17:M18"/>
    <mergeCell ref="J17:J18"/>
    <mergeCell ref="K17:K18"/>
    <mergeCell ref="L17:L18"/>
    <mergeCell ref="G17:G18"/>
    <mergeCell ref="H17:H18"/>
    <mergeCell ref="I17:I18"/>
    <mergeCell ref="N9:N10"/>
    <mergeCell ref="A15:C15"/>
    <mergeCell ref="K8:M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E2:J2"/>
    <mergeCell ref="E3:J3"/>
    <mergeCell ref="I5:J5"/>
    <mergeCell ref="I6:J6"/>
    <mergeCell ref="E8:G8"/>
    <mergeCell ref="H8:J8"/>
  </mergeCells>
  <hyperlinks>
    <hyperlink ref="I6" r:id="rId1" xr:uid="{A7624248-B9D0-4DF4-A6EF-10E228060A57}"/>
    <hyperlink ref="I5" r:id="rId2" xr:uid="{CAB6B66C-ADFA-4630-9242-18BB5D51119B}"/>
    <hyperlink ref="I7" r:id="rId3" xr:uid="{197AD19E-1115-4870-9E1A-46600A121BF8}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0357-1179-44AA-A0EB-49D405B1C781}">
  <dimension ref="A2:M34"/>
  <sheetViews>
    <sheetView showGridLines="0" showRowColHeaders="0" tabSelected="1" workbookViewId="0">
      <selection activeCell="A12" sqref="A12"/>
    </sheetView>
  </sheetViews>
  <sheetFormatPr defaultRowHeight="14.4" x14ac:dyDescent="0.3"/>
  <cols>
    <col min="1" max="1" width="21.6640625" customWidth="1"/>
    <col min="2" max="6" width="15.5546875" customWidth="1"/>
  </cols>
  <sheetData>
    <row r="2" spans="1:13" ht="23.4" x14ac:dyDescent="0.45">
      <c r="E2" s="31" t="s">
        <v>86</v>
      </c>
      <c r="F2" s="31"/>
      <c r="G2" s="31"/>
      <c r="H2" s="31"/>
      <c r="I2" s="31"/>
      <c r="J2" s="31"/>
    </row>
    <row r="3" spans="1:13" x14ac:dyDescent="0.3">
      <c r="D3" s="14"/>
      <c r="E3" s="32" t="s">
        <v>17</v>
      </c>
      <c r="F3" s="32"/>
      <c r="G3" s="32"/>
      <c r="H3" s="32"/>
      <c r="I3" s="32"/>
      <c r="J3" s="32"/>
    </row>
    <row r="5" spans="1:13" x14ac:dyDescent="0.3">
      <c r="G5" s="3" t="s">
        <v>1</v>
      </c>
      <c r="H5" s="3"/>
      <c r="I5" s="33" t="s">
        <v>2</v>
      </c>
      <c r="J5" s="33"/>
      <c r="K5" s="3"/>
      <c r="L5" s="3"/>
      <c r="M5" s="1"/>
    </row>
    <row r="6" spans="1:13" x14ac:dyDescent="0.3">
      <c r="G6" s="3" t="s">
        <v>3</v>
      </c>
      <c r="H6" s="3"/>
      <c r="I6" s="33" t="s">
        <v>4</v>
      </c>
      <c r="J6" s="33"/>
      <c r="K6" s="3" t="s">
        <v>5</v>
      </c>
      <c r="L6" s="3" t="s">
        <v>78</v>
      </c>
      <c r="M6" s="1"/>
    </row>
    <row r="7" spans="1:13" x14ac:dyDescent="0.3">
      <c r="D7" s="15"/>
      <c r="E7" s="15"/>
      <c r="F7" s="15"/>
      <c r="G7" s="3"/>
      <c r="H7" s="3"/>
      <c r="I7" s="24" t="s">
        <v>108</v>
      </c>
      <c r="J7" s="3"/>
      <c r="K7" s="3"/>
      <c r="L7" s="3"/>
      <c r="M7" s="1"/>
    </row>
    <row r="9" spans="1:13" x14ac:dyDescent="0.3">
      <c r="A9" s="3" t="s">
        <v>79</v>
      </c>
    </row>
    <row r="10" spans="1:13" x14ac:dyDescent="0.3">
      <c r="A10" s="36" t="s">
        <v>7</v>
      </c>
      <c r="B10" s="36" t="s">
        <v>8</v>
      </c>
      <c r="C10" s="36" t="s">
        <v>9</v>
      </c>
      <c r="D10" s="36" t="s">
        <v>88</v>
      </c>
      <c r="E10" s="36" t="s">
        <v>10</v>
      </c>
      <c r="F10" s="36" t="s">
        <v>59</v>
      </c>
      <c r="G10" s="17" t="s">
        <v>80</v>
      </c>
      <c r="H10" s="17" t="s">
        <v>81</v>
      </c>
      <c r="I10" s="17" t="s">
        <v>60</v>
      </c>
      <c r="J10" s="17" t="s">
        <v>61</v>
      </c>
      <c r="K10" s="17" t="s">
        <v>62</v>
      </c>
      <c r="L10" s="17" t="s">
        <v>82</v>
      </c>
      <c r="M10" s="17" t="s">
        <v>63</v>
      </c>
    </row>
    <row r="11" spans="1:13" x14ac:dyDescent="0.3">
      <c r="A11" s="37"/>
      <c r="B11" s="37"/>
      <c r="C11" s="37"/>
      <c r="D11" s="37"/>
      <c r="E11" s="37"/>
      <c r="F11" s="37"/>
      <c r="G11" s="18"/>
      <c r="H11" s="18"/>
      <c r="I11" s="18"/>
      <c r="J11" s="18"/>
      <c r="K11" s="18"/>
      <c r="L11" s="18"/>
      <c r="M11" s="18"/>
    </row>
    <row r="12" spans="1:13" x14ac:dyDescent="0.3">
      <c r="A12" s="19" t="s">
        <v>111</v>
      </c>
      <c r="B12" s="25" t="s">
        <v>93</v>
      </c>
      <c r="C12" s="23" t="s">
        <v>87</v>
      </c>
      <c r="D12" s="23">
        <v>45553</v>
      </c>
      <c r="E12" s="23">
        <v>45559</v>
      </c>
      <c r="F12" s="19">
        <v>45574</v>
      </c>
      <c r="G12" s="19">
        <f>F12+5</f>
        <v>45579</v>
      </c>
      <c r="H12" s="19">
        <f>F12+8</f>
        <v>45582</v>
      </c>
      <c r="I12" s="19">
        <f>F12+5</f>
        <v>45579</v>
      </c>
      <c r="J12" s="19">
        <f>I12</f>
        <v>45579</v>
      </c>
      <c r="K12" s="19">
        <f>J12+1</f>
        <v>45580</v>
      </c>
      <c r="L12" s="19">
        <f>K12-2</f>
        <v>45578</v>
      </c>
      <c r="M12" s="19">
        <f>F13+8</f>
        <v>45610</v>
      </c>
    </row>
    <row r="13" spans="1:13" x14ac:dyDescent="0.3">
      <c r="A13" s="19" t="s">
        <v>95</v>
      </c>
      <c r="B13" s="25" t="s">
        <v>96</v>
      </c>
      <c r="C13" s="23" t="s">
        <v>87</v>
      </c>
      <c r="D13" s="23">
        <v>45580</v>
      </c>
      <c r="E13" s="23">
        <v>45586</v>
      </c>
      <c r="F13" s="19">
        <v>45602</v>
      </c>
      <c r="G13" s="19">
        <f>F13+5</f>
        <v>45607</v>
      </c>
      <c r="H13" s="19">
        <f>F13+8</f>
        <v>45610</v>
      </c>
      <c r="I13" s="19">
        <f>F13+5</f>
        <v>45607</v>
      </c>
      <c r="J13" s="19">
        <f>I13</f>
        <v>45607</v>
      </c>
      <c r="K13" s="19">
        <f>J13+1</f>
        <v>45608</v>
      </c>
      <c r="L13" s="19">
        <f>K13-2</f>
        <v>45606</v>
      </c>
      <c r="M13" s="19">
        <f>F15+8</f>
        <v>8</v>
      </c>
    </row>
    <row r="14" spans="1:13" x14ac:dyDescent="0.3">
      <c r="A14" s="19" t="s">
        <v>92</v>
      </c>
      <c r="B14" s="25" t="s">
        <v>102</v>
      </c>
      <c r="C14" s="23" t="s">
        <v>87</v>
      </c>
      <c r="D14" s="23">
        <v>45602</v>
      </c>
      <c r="E14" s="23">
        <v>45608</v>
      </c>
      <c r="F14" s="19">
        <v>45623</v>
      </c>
      <c r="G14" s="19">
        <f>F14+5</f>
        <v>45628</v>
      </c>
      <c r="H14" s="19">
        <f>F14+8</f>
        <v>45631</v>
      </c>
      <c r="I14" s="19">
        <f>F14+5</f>
        <v>45628</v>
      </c>
      <c r="J14" s="19">
        <f>I14</f>
        <v>45628</v>
      </c>
      <c r="K14" s="19">
        <f>J14+1</f>
        <v>45629</v>
      </c>
      <c r="L14" s="19">
        <f>K14-2</f>
        <v>45627</v>
      </c>
      <c r="M14" s="19">
        <f>F16+8</f>
        <v>8</v>
      </c>
    </row>
    <row r="16" spans="1:13" ht="14.4" customHeight="1" x14ac:dyDescent="0.3">
      <c r="A16" s="3" t="s">
        <v>85</v>
      </c>
    </row>
    <row r="17" spans="1:11" x14ac:dyDescent="0.3">
      <c r="A17" s="36" t="s">
        <v>7</v>
      </c>
      <c r="B17" s="36" t="s">
        <v>8</v>
      </c>
      <c r="C17" s="36" t="s">
        <v>9</v>
      </c>
      <c r="D17" s="36" t="s">
        <v>88</v>
      </c>
      <c r="E17" s="36" t="s">
        <v>10</v>
      </c>
      <c r="F17" s="36" t="s">
        <v>59</v>
      </c>
      <c r="G17" s="17" t="s">
        <v>70</v>
      </c>
      <c r="H17" s="17" t="s">
        <v>71</v>
      </c>
      <c r="I17" s="17" t="s">
        <v>72</v>
      </c>
      <c r="J17" s="34" t="s">
        <v>73</v>
      </c>
      <c r="K17" s="39"/>
    </row>
    <row r="18" spans="1:11" x14ac:dyDescent="0.3">
      <c r="A18" s="37"/>
      <c r="B18" s="37"/>
      <c r="C18" s="37"/>
      <c r="D18" s="37"/>
      <c r="E18" s="37"/>
      <c r="F18" s="37"/>
      <c r="G18" s="18"/>
      <c r="H18" s="18"/>
      <c r="I18" s="18"/>
      <c r="J18" s="34"/>
      <c r="K18" s="39"/>
    </row>
    <row r="19" spans="1:11" x14ac:dyDescent="0.3">
      <c r="A19" s="19" t="s">
        <v>111</v>
      </c>
      <c r="B19" s="25" t="s">
        <v>93</v>
      </c>
      <c r="C19" s="23" t="s">
        <v>87</v>
      </c>
      <c r="D19" s="23">
        <v>45553</v>
      </c>
      <c r="E19" s="23">
        <v>45559</v>
      </c>
      <c r="F19" s="19">
        <v>45574</v>
      </c>
      <c r="G19" s="23">
        <f t="shared" ref="G19" si="0">F19+18</f>
        <v>45592</v>
      </c>
      <c r="H19" s="23">
        <f t="shared" ref="H19" si="1">F19+23</f>
        <v>45597</v>
      </c>
      <c r="I19" s="23">
        <f t="shared" ref="I19" si="2">F19+30</f>
        <v>45604</v>
      </c>
      <c r="J19" s="23">
        <f t="shared" ref="J19" si="3">F19+16</f>
        <v>45590</v>
      </c>
      <c r="K19" s="20"/>
    </row>
    <row r="20" spans="1:11" x14ac:dyDescent="0.3">
      <c r="A20" s="19" t="s">
        <v>95</v>
      </c>
      <c r="B20" s="25" t="s">
        <v>96</v>
      </c>
      <c r="C20" s="23" t="s">
        <v>87</v>
      </c>
      <c r="D20" s="23">
        <v>45580</v>
      </c>
      <c r="E20" s="23">
        <v>45586</v>
      </c>
      <c r="F20" s="19">
        <v>45602</v>
      </c>
      <c r="G20" s="23">
        <f t="shared" ref="G20" si="4">F20+18</f>
        <v>45620</v>
      </c>
      <c r="H20" s="23">
        <f t="shared" ref="H20" si="5">F20+23</f>
        <v>45625</v>
      </c>
      <c r="I20" s="23">
        <f t="shared" ref="I20" si="6">F20+30</f>
        <v>45632</v>
      </c>
      <c r="J20" s="23">
        <f t="shared" ref="J20" si="7">F20+16</f>
        <v>45618</v>
      </c>
    </row>
    <row r="21" spans="1:11" x14ac:dyDescent="0.3">
      <c r="A21" s="19" t="s">
        <v>92</v>
      </c>
      <c r="B21" s="25" t="s">
        <v>102</v>
      </c>
      <c r="C21" s="23" t="s">
        <v>87</v>
      </c>
      <c r="D21" s="23">
        <v>45602</v>
      </c>
      <c r="E21" s="23">
        <v>45608</v>
      </c>
      <c r="F21" s="19">
        <v>45623</v>
      </c>
      <c r="G21" s="23">
        <f t="shared" ref="G21" si="8">F21+18</f>
        <v>45641</v>
      </c>
      <c r="H21" s="23">
        <f t="shared" ref="H21" si="9">F21+23</f>
        <v>45646</v>
      </c>
      <c r="I21" s="23">
        <f t="shared" ref="I21" si="10">F21+30</f>
        <v>45653</v>
      </c>
      <c r="J21" s="23">
        <f t="shared" ref="J21" si="11">F21+16</f>
        <v>45639</v>
      </c>
    </row>
    <row r="23" spans="1:11" ht="14.4" customHeight="1" x14ac:dyDescent="0.3">
      <c r="A23" s="3" t="s">
        <v>84</v>
      </c>
    </row>
    <row r="24" spans="1:11" x14ac:dyDescent="0.3">
      <c r="A24" s="36" t="s">
        <v>7</v>
      </c>
      <c r="B24" s="36" t="s">
        <v>8</v>
      </c>
      <c r="C24" s="36" t="s">
        <v>9</v>
      </c>
      <c r="D24" s="36" t="s">
        <v>88</v>
      </c>
      <c r="E24" s="36" t="s">
        <v>10</v>
      </c>
      <c r="F24" s="36" t="s">
        <v>59</v>
      </c>
      <c r="G24" s="36" t="s">
        <v>74</v>
      </c>
      <c r="H24" s="36" t="s">
        <v>75</v>
      </c>
      <c r="I24" s="36" t="s">
        <v>76</v>
      </c>
      <c r="J24" s="36" t="s">
        <v>77</v>
      </c>
      <c r="K24" s="36" t="s">
        <v>83</v>
      </c>
    </row>
    <row r="25" spans="1:11" x14ac:dyDescent="0.3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11" x14ac:dyDescent="0.3">
      <c r="A26" s="19" t="s">
        <v>111</v>
      </c>
      <c r="B26" s="25" t="s">
        <v>93</v>
      </c>
      <c r="C26" s="23" t="s">
        <v>87</v>
      </c>
      <c r="D26" s="23">
        <v>45553</v>
      </c>
      <c r="E26" s="23">
        <v>45559</v>
      </c>
      <c r="F26" s="19">
        <v>45574</v>
      </c>
      <c r="G26" s="23">
        <f t="shared" ref="G26" si="12">F26+45</f>
        <v>45619</v>
      </c>
      <c r="H26" s="23">
        <f t="shared" ref="H26" si="13">F26+42</f>
        <v>45616</v>
      </c>
      <c r="I26" s="23">
        <f t="shared" ref="I26" si="14">F26+40</f>
        <v>45614</v>
      </c>
      <c r="J26" s="23">
        <f t="shared" ref="J26" si="15">F26+30</f>
        <v>45604</v>
      </c>
      <c r="K26" s="23">
        <f t="shared" ref="K26" si="16">F26+32</f>
        <v>45606</v>
      </c>
    </row>
    <row r="27" spans="1:11" x14ac:dyDescent="0.3">
      <c r="A27" s="19" t="s">
        <v>95</v>
      </c>
      <c r="B27" s="25" t="s">
        <v>96</v>
      </c>
      <c r="C27" s="23" t="s">
        <v>87</v>
      </c>
      <c r="D27" s="23">
        <v>45580</v>
      </c>
      <c r="E27" s="23">
        <v>45586</v>
      </c>
      <c r="F27" s="19">
        <v>45602</v>
      </c>
      <c r="G27" s="23">
        <f t="shared" ref="G27" si="17">F27+45</f>
        <v>45647</v>
      </c>
      <c r="H27" s="23">
        <f t="shared" ref="H27" si="18">F27+42</f>
        <v>45644</v>
      </c>
      <c r="I27" s="23">
        <f t="shared" ref="I27" si="19">F27+40</f>
        <v>45642</v>
      </c>
      <c r="J27" s="23">
        <f t="shared" ref="J27" si="20">F27+30</f>
        <v>45632</v>
      </c>
      <c r="K27" s="23">
        <f t="shared" ref="K27" si="21">F27+32</f>
        <v>45634</v>
      </c>
    </row>
    <row r="28" spans="1:11" x14ac:dyDescent="0.3">
      <c r="A28" s="19" t="s">
        <v>92</v>
      </c>
      <c r="B28" s="25" t="s">
        <v>102</v>
      </c>
      <c r="C28" s="23" t="s">
        <v>87</v>
      </c>
      <c r="D28" s="23">
        <v>45602</v>
      </c>
      <c r="E28" s="23">
        <v>45608</v>
      </c>
      <c r="F28" s="19">
        <v>45623</v>
      </c>
      <c r="G28" s="23">
        <f t="shared" ref="G28" si="22">F28+45</f>
        <v>45668</v>
      </c>
      <c r="H28" s="23">
        <f t="shared" ref="H28" si="23">F28+42</f>
        <v>45665</v>
      </c>
      <c r="I28" s="23">
        <f t="shared" ref="I28" si="24">F28+40</f>
        <v>45663</v>
      </c>
      <c r="J28" s="23">
        <f t="shared" ref="J28" si="25">F28+30</f>
        <v>45653</v>
      </c>
      <c r="K28" s="23">
        <f t="shared" ref="K28" si="26">F28+32</f>
        <v>45655</v>
      </c>
    </row>
    <row r="34" spans="2:2" x14ac:dyDescent="0.3">
      <c r="B34" t="s">
        <v>89</v>
      </c>
    </row>
  </sheetData>
  <mergeCells count="29">
    <mergeCell ref="A24:A25"/>
    <mergeCell ref="B24:B25"/>
    <mergeCell ref="C24:C25"/>
    <mergeCell ref="D24:D25"/>
    <mergeCell ref="E24:E25"/>
    <mergeCell ref="F24:F25"/>
    <mergeCell ref="F17:F18"/>
    <mergeCell ref="J17:J18"/>
    <mergeCell ref="K17:K18"/>
    <mergeCell ref="G24:G25"/>
    <mergeCell ref="H24:H25"/>
    <mergeCell ref="I24:I25"/>
    <mergeCell ref="J24:J25"/>
    <mergeCell ref="K24:K25"/>
    <mergeCell ref="A17:A18"/>
    <mergeCell ref="B17:B18"/>
    <mergeCell ref="C17:C18"/>
    <mergeCell ref="D17:D18"/>
    <mergeCell ref="E17:E18"/>
    <mergeCell ref="E2:J2"/>
    <mergeCell ref="E3:J3"/>
    <mergeCell ref="I5:J5"/>
    <mergeCell ref="I6:J6"/>
    <mergeCell ref="A10:A11"/>
    <mergeCell ref="B10:B11"/>
    <mergeCell ref="C10:C11"/>
    <mergeCell ref="D10:D11"/>
    <mergeCell ref="E10:E11"/>
    <mergeCell ref="F10:F11"/>
  </mergeCells>
  <hyperlinks>
    <hyperlink ref="I6" r:id="rId1" xr:uid="{5B85DA12-D688-48C6-A268-534F05213E55}"/>
    <hyperlink ref="I5" r:id="rId2" xr:uid="{BC9667EC-C266-4321-B0DE-2193C17DA3A5}"/>
    <hyperlink ref="I7" r:id="rId3" xr:uid="{9F49F095-10F0-4ACD-9492-DE17AA7FF077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Zealand</vt:lpstr>
      <vt:lpstr>Singapore</vt:lpstr>
      <vt:lpstr>Busan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Abell</dc:creator>
  <cp:lastModifiedBy>Bradley Mcgregor</cp:lastModifiedBy>
  <dcterms:created xsi:type="dcterms:W3CDTF">2023-04-19T22:46:33Z</dcterms:created>
  <dcterms:modified xsi:type="dcterms:W3CDTF">2024-09-16T00:58:46Z</dcterms:modified>
</cp:coreProperties>
</file>