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Schedules\LCL\"/>
    </mc:Choice>
  </mc:AlternateContent>
  <xr:revisionPtr revIDLastSave="0" documentId="13_ncr:1_{6762F781-017A-42EF-B9DB-8EEE691C63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Zealand" sheetId="1" r:id="rId1"/>
    <sheet name="Singapore V's" sheetId="2" r:id="rId2"/>
    <sheet name="Busan V's" sheetId="3" r:id="rId3"/>
    <sheet name="Pacific Island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" l="1"/>
  <c r="H71" i="2"/>
  <c r="I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G15" i="1"/>
  <c r="G12" i="1"/>
  <c r="G25" i="2"/>
  <c r="G61" i="2"/>
  <c r="H61" i="2"/>
  <c r="I61" i="2"/>
  <c r="J61" i="2"/>
  <c r="K61" i="2"/>
  <c r="L61" i="2"/>
  <c r="M61" i="2"/>
  <c r="G50" i="2"/>
  <c r="J50" i="2" s="1"/>
  <c r="H50" i="2"/>
  <c r="K50" i="2" s="1"/>
  <c r="I50" i="2"/>
  <c r="L50" i="2" s="1"/>
  <c r="G39" i="2"/>
  <c r="H39" i="2"/>
  <c r="I39" i="2"/>
  <c r="J39" i="2"/>
  <c r="K39" i="2"/>
  <c r="L39" i="2"/>
  <c r="M39" i="2"/>
  <c r="G26" i="2"/>
  <c r="H26" i="2"/>
  <c r="I26" i="2"/>
  <c r="J26" i="2"/>
  <c r="K26" i="2"/>
  <c r="L26" i="2"/>
  <c r="M26" i="2"/>
  <c r="N16" i="2"/>
  <c r="M16" i="2"/>
  <c r="L16" i="2"/>
  <c r="K16" i="2"/>
  <c r="J16" i="2"/>
  <c r="I16" i="2"/>
  <c r="H16" i="2"/>
  <c r="G16" i="2"/>
  <c r="N15" i="2"/>
  <c r="M15" i="2"/>
  <c r="L15" i="2"/>
  <c r="K15" i="2"/>
  <c r="J15" i="2"/>
  <c r="I15" i="2"/>
  <c r="H15" i="2"/>
  <c r="G15" i="2"/>
  <c r="N13" i="2"/>
  <c r="M13" i="2"/>
  <c r="L13" i="2"/>
  <c r="K13" i="2"/>
  <c r="J13" i="2"/>
  <c r="I13" i="2"/>
  <c r="H13" i="2"/>
  <c r="G13" i="2"/>
  <c r="G11" i="2" l="1"/>
  <c r="H11" i="2"/>
  <c r="I11" i="2"/>
  <c r="J11" i="2"/>
  <c r="K11" i="2"/>
  <c r="L11" i="2"/>
  <c r="M11" i="2"/>
  <c r="N11" i="2"/>
  <c r="G12" i="2"/>
  <c r="H12" i="2"/>
  <c r="I12" i="2"/>
  <c r="J12" i="2"/>
  <c r="K12" i="2"/>
  <c r="L12" i="2"/>
  <c r="M12" i="2"/>
  <c r="N12" i="2"/>
  <c r="G14" i="2"/>
  <c r="H14" i="2"/>
  <c r="I14" i="2"/>
  <c r="J14" i="2"/>
  <c r="K14" i="2"/>
  <c r="L14" i="2"/>
  <c r="M14" i="2"/>
  <c r="N14" i="2"/>
  <c r="G60" i="2"/>
  <c r="G38" i="2"/>
  <c r="G12" i="3" l="1"/>
  <c r="H12" i="3"/>
  <c r="I12" i="3"/>
  <c r="J12" i="3"/>
  <c r="K12" i="3"/>
  <c r="I37" i="2" l="1"/>
  <c r="K37" i="3" l="1"/>
  <c r="J37" i="3"/>
  <c r="I37" i="3"/>
  <c r="H37" i="3"/>
  <c r="K36" i="3"/>
  <c r="J36" i="3"/>
  <c r="I36" i="3"/>
  <c r="H36" i="3"/>
  <c r="K13" i="3"/>
  <c r="M25" i="2"/>
  <c r="M24" i="2"/>
  <c r="M23" i="2"/>
  <c r="M22" i="2"/>
  <c r="M21" i="2"/>
  <c r="L25" i="2" l="1"/>
  <c r="L24" i="2"/>
  <c r="L23" i="2"/>
  <c r="L22" i="2"/>
  <c r="L2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L56" i="2"/>
  <c r="M56" i="2"/>
  <c r="K56" i="2"/>
  <c r="J56" i="2"/>
  <c r="I60" i="2"/>
  <c r="I59" i="2"/>
  <c r="I58" i="2"/>
  <c r="I57" i="2"/>
  <c r="I56" i="2"/>
  <c r="H60" i="2"/>
  <c r="H59" i="2"/>
  <c r="H58" i="2"/>
  <c r="H57" i="2"/>
  <c r="H56" i="2"/>
  <c r="G59" i="2"/>
  <c r="G58" i="2"/>
  <c r="G57" i="2"/>
  <c r="G56" i="2"/>
  <c r="K25" i="2" l="1"/>
  <c r="J25" i="2"/>
  <c r="I25" i="2"/>
  <c r="H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I49" i="2" l="1"/>
  <c r="L49" i="2" s="1"/>
  <c r="H49" i="2"/>
  <c r="K49" i="2" s="1"/>
  <c r="G49" i="2"/>
  <c r="J49" i="2" s="1"/>
  <c r="I48" i="2"/>
  <c r="L48" i="2" s="1"/>
  <c r="H48" i="2"/>
  <c r="K48" i="2" s="1"/>
  <c r="G48" i="2"/>
  <c r="J48" i="2" s="1"/>
  <c r="I47" i="2"/>
  <c r="L47" i="2" s="1"/>
  <c r="H47" i="2"/>
  <c r="K47" i="2" s="1"/>
  <c r="G47" i="2"/>
  <c r="J47" i="2" s="1"/>
  <c r="I46" i="2"/>
  <c r="L46" i="2" s="1"/>
  <c r="H46" i="2"/>
  <c r="K46" i="2" s="1"/>
  <c r="G46" i="2"/>
  <c r="J46" i="2" s="1"/>
  <c r="I45" i="2"/>
  <c r="L45" i="2" s="1"/>
  <c r="H45" i="2"/>
  <c r="K45" i="2" s="1"/>
  <c r="G45" i="2"/>
  <c r="J45" i="2" s="1"/>
  <c r="M38" i="2"/>
  <c r="L38" i="2"/>
  <c r="K38" i="2"/>
  <c r="J38" i="2"/>
  <c r="I38" i="2"/>
  <c r="H38" i="2"/>
  <c r="M37" i="2"/>
  <c r="L37" i="2"/>
  <c r="K37" i="2"/>
  <c r="J37" i="2"/>
  <c r="H37" i="2"/>
  <c r="G37" i="2"/>
  <c r="M36" i="2"/>
  <c r="L36" i="2"/>
  <c r="K36" i="2"/>
  <c r="J36" i="2"/>
  <c r="I36" i="2"/>
  <c r="H36" i="2"/>
  <c r="G36" i="2"/>
  <c r="M35" i="2"/>
  <c r="L35" i="2"/>
  <c r="K35" i="2"/>
  <c r="J35" i="2"/>
  <c r="I35" i="2"/>
  <c r="H35" i="2"/>
  <c r="G35" i="2"/>
  <c r="M34" i="2"/>
  <c r="L34" i="2"/>
  <c r="K34" i="2"/>
  <c r="J34" i="2"/>
  <c r="I34" i="2"/>
  <c r="H34" i="2"/>
  <c r="G34" i="2"/>
  <c r="E19" i="2"/>
  <c r="D19" i="2"/>
  <c r="C19" i="2"/>
  <c r="B19" i="2"/>
  <c r="A19" i="2"/>
</calcChain>
</file>

<file path=xl/sharedStrings.xml><?xml version="1.0" encoding="utf-8"?>
<sst xmlns="http://schemas.openxmlformats.org/spreadsheetml/2006/main" count="355" uniqueCount="141">
  <si>
    <t>NEW ZEALAND</t>
  </si>
  <si>
    <t>Schedules available at:</t>
  </si>
  <si>
    <t>www.eifc.com.au</t>
  </si>
  <si>
    <t>Export Bookings:</t>
  </si>
  <si>
    <t>exports@eifc.com.au</t>
  </si>
  <si>
    <t>Phone:</t>
  </si>
  <si>
    <t>(07) 3040 3591</t>
  </si>
  <si>
    <t>NEW ZEALAND (NORTH ISLAND)</t>
  </si>
  <si>
    <t>Vessel</t>
  </si>
  <si>
    <t>Voy #</t>
  </si>
  <si>
    <t>Haz Doc Cut off 10am</t>
  </si>
  <si>
    <t>Cut Off 3:00PM</t>
  </si>
  <si>
    <t>Vessel ETD</t>
  </si>
  <si>
    <t>Auckland</t>
  </si>
  <si>
    <t>Wellington</t>
  </si>
  <si>
    <t xml:space="preserve"> </t>
  </si>
  <si>
    <t>NEW ZEALAND (SOUTH ISLAND)</t>
  </si>
  <si>
    <t xml:space="preserve">Vessel </t>
  </si>
  <si>
    <t>Lyttelton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</si>
  <si>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</si>
  <si>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</si>
  <si>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</si>
  <si>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</si>
  <si>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</si>
  <si>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</si>
  <si>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</si>
  <si>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</si>
  <si>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</si>
  <si>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</si>
  <si>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Manila</t>
  </si>
  <si>
    <t>Cebu</t>
  </si>
  <si>
    <t>Haiphong</t>
  </si>
  <si>
    <t>Hanoi</t>
  </si>
  <si>
    <t>Ho Chi Minh</t>
  </si>
  <si>
    <t>Rotterdam</t>
  </si>
  <si>
    <t>Felixstowe</t>
  </si>
  <si>
    <t>Hamburg</t>
  </si>
  <si>
    <t>Dublin</t>
  </si>
  <si>
    <t>Barcelona</t>
  </si>
  <si>
    <t>Le Havre</t>
  </si>
  <si>
    <t>Durban</t>
  </si>
  <si>
    <t>Capetown</t>
  </si>
  <si>
    <t>Johanesburg</t>
  </si>
  <si>
    <t>Busan</t>
  </si>
  <si>
    <t>Inchon</t>
  </si>
  <si>
    <t>Kobe</t>
  </si>
  <si>
    <t>Nagoya</t>
  </si>
  <si>
    <t>Osaka</t>
  </si>
  <si>
    <t>Tokyo</t>
  </si>
  <si>
    <t>Hong Kong</t>
  </si>
  <si>
    <t>Shanghai</t>
  </si>
  <si>
    <t>Kaohsiung</t>
  </si>
  <si>
    <t>Keelung</t>
  </si>
  <si>
    <t>Taichung</t>
  </si>
  <si>
    <t>Los Angeles</t>
  </si>
  <si>
    <t>Oakland</t>
  </si>
  <si>
    <t>New York</t>
  </si>
  <si>
    <t>Vancouver</t>
  </si>
  <si>
    <t>Buenos Aires</t>
  </si>
  <si>
    <t>Santos</t>
  </si>
  <si>
    <t>Valparaiso</t>
  </si>
  <si>
    <t>Callao</t>
  </si>
  <si>
    <t>CFZ</t>
  </si>
  <si>
    <t>Southampton</t>
  </si>
  <si>
    <t>Europe (via Singapore)</t>
  </si>
  <si>
    <t>Calcutta</t>
  </si>
  <si>
    <t>Mumbai</t>
  </si>
  <si>
    <t>New Delhi</t>
  </si>
  <si>
    <t>Nhava Sheva</t>
  </si>
  <si>
    <t>Colombo</t>
  </si>
  <si>
    <t>Chennai</t>
  </si>
  <si>
    <t>Bangalore</t>
  </si>
  <si>
    <t>Sub Continent (via Singapore)</t>
  </si>
  <si>
    <t>Dubai</t>
  </si>
  <si>
    <t>Jebel Ali</t>
  </si>
  <si>
    <t>Africa &amp; Middle East (via Singapore)</t>
  </si>
  <si>
    <t>Hamad</t>
  </si>
  <si>
    <t>Phillipines, Vietnam &amp; Hong Kong (via Singapore)</t>
  </si>
  <si>
    <t>Ningbo</t>
  </si>
  <si>
    <t>Phnom Penh</t>
  </si>
  <si>
    <t>Note</t>
  </si>
  <si>
    <t>HAZ</t>
  </si>
  <si>
    <t>Korea &amp; Japan</t>
  </si>
  <si>
    <t>Busan &amp; F.E. Asia - North, Central &amp; South Americas</t>
  </si>
  <si>
    <t>Far East Asia</t>
  </si>
  <si>
    <t>U.S.A. &amp; Canada</t>
  </si>
  <si>
    <t>Central &amp; South America</t>
  </si>
  <si>
    <t>Montreal</t>
  </si>
  <si>
    <t xml:space="preserve">S.E. Asia - F.E. Asia - Sub Continent - Africa - Middle East - Europe </t>
  </si>
  <si>
    <t>tabitha@eifc.com.au</t>
  </si>
  <si>
    <t>0411  914 736</t>
  </si>
  <si>
    <t>0411 914 736</t>
  </si>
  <si>
    <t xml:space="preserve">Melbourne EXPORT LCL SCHEDULE </t>
  </si>
  <si>
    <t xml:space="preserve">MELBOURNE EXPORT LCL SCHEDULE </t>
  </si>
  <si>
    <t>N/A</t>
  </si>
  <si>
    <t>KETA</t>
  </si>
  <si>
    <t>CMA CGM SEMARANG</t>
  </si>
  <si>
    <t>OOCL HOUSTON</t>
  </si>
  <si>
    <t>202N</t>
  </si>
  <si>
    <t>OOCL BRISBANE</t>
  </si>
  <si>
    <t>234N</t>
  </si>
  <si>
    <t>OOCL YOKOHAMA</t>
  </si>
  <si>
    <t>196N</t>
  </si>
  <si>
    <t>KOTA LARIS</t>
  </si>
  <si>
    <t>084N</t>
  </si>
  <si>
    <t xml:space="preserve">On Request </t>
  </si>
  <si>
    <t xml:space="preserve">FIJI </t>
  </si>
  <si>
    <t>Suva</t>
  </si>
  <si>
    <t>Lautoka</t>
  </si>
  <si>
    <t>Arkadia</t>
  </si>
  <si>
    <t>Haz</t>
  </si>
  <si>
    <t>NPDL Tahiti</t>
  </si>
  <si>
    <t>Apia (via AKL)</t>
  </si>
  <si>
    <t>ETA AKL</t>
  </si>
  <si>
    <t xml:space="preserve">Connectng Vessel </t>
  </si>
  <si>
    <t xml:space="preserve">ETD AKL </t>
  </si>
  <si>
    <t>APIA</t>
  </si>
  <si>
    <t>Hansa Homburg</t>
  </si>
  <si>
    <t>Olomana V163</t>
  </si>
  <si>
    <t>CMA CGM Semarang</t>
  </si>
  <si>
    <t>PFL Matai V11</t>
  </si>
  <si>
    <t>Pago Pago (via AKL)</t>
  </si>
  <si>
    <t>Nukualofa (via AKL)</t>
  </si>
  <si>
    <t>Liloa II V94</t>
  </si>
  <si>
    <t>Rarotonga (via AKL)</t>
  </si>
  <si>
    <t>Imua V142</t>
  </si>
  <si>
    <t>2425N</t>
  </si>
  <si>
    <t>2426N</t>
  </si>
  <si>
    <t>2427N</t>
  </si>
  <si>
    <t>2524N</t>
  </si>
  <si>
    <t>Keta</t>
  </si>
  <si>
    <t xml:space="preserve">Pago Pago </t>
  </si>
  <si>
    <t>Nukualofa</t>
  </si>
  <si>
    <t>Rarotonga</t>
  </si>
  <si>
    <t xml:space="preserve">New York </t>
  </si>
  <si>
    <t xml:space="preserve">Houston </t>
  </si>
  <si>
    <t>230N</t>
  </si>
  <si>
    <t>KOTA LUMAYAN</t>
  </si>
  <si>
    <t>175N</t>
  </si>
  <si>
    <t>CMA CGM QUELIMANE</t>
  </si>
  <si>
    <t xml:space="preserve">Hansa Homburg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</si>
</sst>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u/>
      <sz val="9"/>
      <color theme="10"/>
      <name val="Calibri"/>
      <family val="2"/>
      <scheme val="minor"/>
    </font>
    <font>
      <b/>
      <sz val="16"/>
      <color rgb="FF4D822B"/>
      <name val="Calibri"/>
      <family val="2"/>
      <scheme val="minor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5" fillId="0" borderId="0" xfId="0" applyFont="1"/>
    <xf numFmtId="16" fontId="10" fillId="0" borderId="1" xfId="0" applyNumberFormat="1" applyFont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16" fontId="12" fillId="2" borderId="1" xfId="0" applyNumberFormat="1" applyFont="1" applyFill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" fontId="10" fillId="2" borderId="0" xfId="0" applyNumberFormat="1" applyFont="1" applyFill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1" fillId="0" borderId="0" xfId="1" applyBorder="1"/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12" fillId="2" borderId="0" xfId="0" applyNumberFormat="1" applyFont="1" applyFill="1" applyAlignment="1">
      <alignment horizontal="center" vertical="center"/>
    </xf>
    <xf numFmtId="16" fontId="12" fillId="0" borderId="3" xfId="0" applyNumberFormat="1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0" fontId="1" fillId="0" borderId="1" xfId="1" applyBorder="1"/>
    <xf numFmtId="0" fontId="12" fillId="0" borderId="0" xfId="0" applyFont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0" fontId="18" fillId="0" borderId="5" xfId="0" applyFont="1" applyBorder="1"/>
    <xf numFmtId="0" fontId="0" fillId="4" borderId="0" xfId="0" applyFill="1"/>
    <xf numFmtId="0" fontId="13" fillId="4" borderId="0" xfId="0" applyFont="1" applyFill="1"/>
    <xf numFmtId="0" fontId="1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" fillId="2" borderId="0" xfId="1" applyFill="1" applyBorder="1"/>
    <xf numFmtId="49" fontId="1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5" fillId="0" borderId="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550545</xdr:colOff>
      <xdr:row>5</xdr:row>
      <xdr:rowOff>53340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49BEA71-91BC-4093-B1DC-431EE14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257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9525</xdr:rowOff>
    </xdr:from>
    <xdr:to>
      <xdr:col>4</xdr:col>
      <xdr:colOff>91440</xdr:colOff>
      <xdr:row>5</xdr:row>
      <xdr:rowOff>97155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9FB80D-5D4D-4DE9-989D-D6A24F77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500"/>
          <a:ext cx="333375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0</xdr:colOff>
      <xdr:row>6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7F7C57-51F5-496F-9ADA-CBFFB409F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257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5</xdr:col>
      <xdr:colOff>131445</xdr:colOff>
      <xdr:row>6</xdr:row>
      <xdr:rowOff>173355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AE7AB37-1557-465F-8986-1760365F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2405"/>
          <a:ext cx="3335655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tabitha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showRowColHeaders="0" tabSelected="1" workbookViewId="0">
      <selection activeCell="A27" sqref="A27"/>
    </sheetView>
  </sheetViews>
  <sheetFormatPr defaultRowHeight="14.4" x14ac:dyDescent="0.3"/>
  <cols>
    <col min="1" max="1" width="20.6640625" customWidth="1"/>
    <col min="2" max="6" width="9.88671875" customWidth="1"/>
  </cols>
  <sheetData>
    <row r="1" spans="1:13" ht="18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8" customHeight="1" x14ac:dyDescent="0.45">
      <c r="A2" s="15"/>
      <c r="B2" s="15"/>
      <c r="C2" s="15"/>
      <c r="D2" s="15"/>
      <c r="E2" s="53" t="s">
        <v>93</v>
      </c>
      <c r="F2" s="53"/>
      <c r="G2" s="53"/>
      <c r="H2" s="53"/>
      <c r="I2" s="53"/>
      <c r="J2" s="53"/>
      <c r="K2" s="15"/>
      <c r="L2" s="15"/>
      <c r="M2" s="15"/>
    </row>
    <row r="3" spans="1:13" ht="18" customHeight="1" x14ac:dyDescent="0.3">
      <c r="A3" s="15"/>
      <c r="B3" s="15"/>
      <c r="C3" s="15"/>
      <c r="D3" s="19"/>
      <c r="E3" s="55" t="s">
        <v>0</v>
      </c>
      <c r="F3" s="55"/>
      <c r="G3" s="55"/>
      <c r="H3" s="55"/>
      <c r="I3" s="55"/>
      <c r="J3" s="55"/>
      <c r="K3" s="15"/>
      <c r="L3" s="15"/>
      <c r="M3" s="15"/>
    </row>
    <row r="4" spans="1:13" ht="18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8" customHeight="1" x14ac:dyDescent="0.3">
      <c r="A5" s="15"/>
      <c r="B5" s="15"/>
      <c r="C5" s="15"/>
      <c r="D5" s="15"/>
      <c r="E5" s="15"/>
      <c r="F5" s="15"/>
      <c r="G5" s="2" t="s">
        <v>1</v>
      </c>
      <c r="H5" s="2"/>
      <c r="I5" s="54" t="s">
        <v>2</v>
      </c>
      <c r="J5" s="54"/>
      <c r="K5" s="2"/>
      <c r="L5" s="2"/>
      <c r="M5" s="15"/>
    </row>
    <row r="6" spans="1:13" ht="18" customHeight="1" x14ac:dyDescent="0.3">
      <c r="A6" s="15"/>
      <c r="B6" s="15"/>
      <c r="C6" s="15"/>
      <c r="D6" s="15"/>
      <c r="E6" s="15"/>
      <c r="F6" s="15"/>
      <c r="G6" s="2" t="s">
        <v>3</v>
      </c>
      <c r="H6" s="2"/>
      <c r="I6" s="54" t="s">
        <v>4</v>
      </c>
      <c r="J6" s="54"/>
      <c r="K6" s="2" t="s">
        <v>5</v>
      </c>
      <c r="L6" s="2" t="s">
        <v>6</v>
      </c>
      <c r="M6" s="15"/>
    </row>
    <row r="7" spans="1:13" ht="18" customHeight="1" x14ac:dyDescent="0.5">
      <c r="A7" s="20"/>
      <c r="B7" s="21"/>
      <c r="C7" s="22"/>
      <c r="D7" s="22"/>
      <c r="E7" s="15"/>
      <c r="F7" s="15"/>
      <c r="G7" s="2"/>
      <c r="H7" s="2"/>
      <c r="I7" s="30" t="s">
        <v>89</v>
      </c>
      <c r="J7" s="2"/>
      <c r="K7" s="2" t="s">
        <v>5</v>
      </c>
      <c r="L7" s="2" t="s">
        <v>90</v>
      </c>
      <c r="M7" s="15"/>
    </row>
    <row r="8" spans="1:13" ht="18" customHeight="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8" customHeight="1" x14ac:dyDescent="0.3">
      <c r="A9" s="2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18" customHeight="1" x14ac:dyDescent="0.3">
      <c r="A10" s="51" t="s">
        <v>8</v>
      </c>
      <c r="B10" s="51" t="s">
        <v>9</v>
      </c>
      <c r="C10" s="51" t="s">
        <v>10</v>
      </c>
      <c r="D10" s="51" t="s">
        <v>11</v>
      </c>
      <c r="E10" s="51" t="s">
        <v>12</v>
      </c>
      <c r="F10" s="51" t="s">
        <v>13</v>
      </c>
      <c r="G10" s="51" t="s">
        <v>14</v>
      </c>
      <c r="H10" s="51" t="s">
        <v>80</v>
      </c>
      <c r="I10" s="15"/>
      <c r="J10" s="15"/>
      <c r="K10" s="15"/>
      <c r="L10" s="15"/>
      <c r="M10" s="15"/>
    </row>
    <row r="11" spans="1:13" ht="18" customHeight="1" x14ac:dyDescent="0.3">
      <c r="A11" s="52"/>
      <c r="B11" s="52"/>
      <c r="C11" s="52"/>
      <c r="D11" s="52"/>
      <c r="E11" s="52"/>
      <c r="F11" s="52"/>
      <c r="G11" s="52"/>
      <c r="H11" s="52"/>
      <c r="I11" s="15"/>
      <c r="J11" s="15"/>
      <c r="K11" s="15"/>
      <c r="L11" s="15"/>
      <c r="M11" s="15"/>
    </row>
    <row r="12" spans="1:13" ht="18" customHeight="1" x14ac:dyDescent="0.3">
      <c r="A12" s="41" t="s">
        <v>140</v>
      </c>
      <c r="B12" s="31">
        <v>2421</v>
      </c>
      <c r="C12" s="36">
        <v>45595</v>
      </c>
      <c r="D12" s="36">
        <v>45601</v>
      </c>
      <c r="E12" s="35">
        <v>45608</v>
      </c>
      <c r="F12" s="13">
        <v>45613</v>
      </c>
      <c r="G12" s="14">
        <f t="shared" ref="G12" si="0">F12+10</f>
        <v>45623</v>
      </c>
      <c r="H12" s="34" t="s">
        <v>81</v>
      </c>
      <c r="I12" s="15"/>
      <c r="J12" s="15"/>
      <c r="K12" s="15"/>
      <c r="L12" s="15"/>
      <c r="M12" s="15"/>
    </row>
    <row r="13" spans="1:13" ht="18" customHeight="1" x14ac:dyDescent="0.3">
      <c r="A13" s="41" t="s">
        <v>95</v>
      </c>
      <c r="B13" s="31">
        <v>2421</v>
      </c>
      <c r="C13" s="36">
        <v>45602</v>
      </c>
      <c r="D13" s="36">
        <v>45609</v>
      </c>
      <c r="E13" s="35">
        <v>45616</v>
      </c>
      <c r="F13" s="13">
        <v>45622</v>
      </c>
      <c r="G13" s="14">
        <v>45488</v>
      </c>
      <c r="H13" s="34" t="s">
        <v>81</v>
      </c>
      <c r="I13" s="15"/>
      <c r="J13" s="15"/>
      <c r="K13" s="15"/>
      <c r="L13" s="15"/>
      <c r="M13" s="15"/>
    </row>
    <row r="14" spans="1:13" ht="18" customHeight="1" x14ac:dyDescent="0.3">
      <c r="A14" s="41" t="s">
        <v>96</v>
      </c>
      <c r="B14" s="31">
        <v>2421</v>
      </c>
      <c r="C14" s="36">
        <v>45609</v>
      </c>
      <c r="D14" s="36">
        <v>45616</v>
      </c>
      <c r="E14" s="35">
        <v>45623</v>
      </c>
      <c r="F14" s="13">
        <v>45627</v>
      </c>
      <c r="G14" s="14">
        <v>45488</v>
      </c>
      <c r="H14" s="34" t="s">
        <v>81</v>
      </c>
      <c r="I14" s="15"/>
      <c r="J14" s="15"/>
      <c r="K14" s="15"/>
      <c r="L14" s="15"/>
      <c r="M14" s="15"/>
    </row>
    <row r="15" spans="1:13" ht="18" customHeight="1" x14ac:dyDescent="0.3">
      <c r="A15" s="41" t="s">
        <v>139</v>
      </c>
      <c r="B15" s="31">
        <v>2421</v>
      </c>
      <c r="C15" s="36">
        <v>45616</v>
      </c>
      <c r="D15" s="36">
        <v>45623</v>
      </c>
      <c r="E15" s="35">
        <v>45630</v>
      </c>
      <c r="F15" s="13">
        <v>45635</v>
      </c>
      <c r="G15" s="14">
        <f t="shared" ref="G15" si="1">F15+10</f>
        <v>45645</v>
      </c>
      <c r="H15" s="34" t="s">
        <v>81</v>
      </c>
      <c r="I15" s="15"/>
      <c r="J15" s="15"/>
      <c r="K15" s="15"/>
      <c r="L15" s="15"/>
      <c r="M15" s="15"/>
    </row>
    <row r="16" spans="1:13" ht="18" customHeight="1" x14ac:dyDescent="0.3">
      <c r="A16" s="41" t="s">
        <v>117</v>
      </c>
      <c r="B16" s="31">
        <v>2423</v>
      </c>
      <c r="C16" s="36">
        <v>45623</v>
      </c>
      <c r="D16" s="36">
        <v>45630</v>
      </c>
      <c r="E16" s="35">
        <v>45637</v>
      </c>
      <c r="F16" s="13">
        <v>45642</v>
      </c>
      <c r="G16" s="14">
        <v>45448</v>
      </c>
      <c r="H16" s="34" t="s">
        <v>81</v>
      </c>
      <c r="I16" s="15"/>
      <c r="J16" s="15"/>
      <c r="K16" s="15"/>
      <c r="L16" s="15"/>
      <c r="M16" s="15"/>
    </row>
    <row r="17" spans="1:14" ht="18" customHeight="1" x14ac:dyDescent="0.3">
      <c r="A17" s="41"/>
      <c r="B17" s="31"/>
      <c r="C17" s="36"/>
      <c r="D17" s="36"/>
      <c r="E17" s="35"/>
      <c r="F17" s="13"/>
      <c r="G17" s="14"/>
      <c r="H17" s="34"/>
      <c r="I17" s="15"/>
      <c r="J17" s="15"/>
      <c r="K17" s="15"/>
      <c r="L17" s="15"/>
      <c r="M17" s="15"/>
    </row>
    <row r="18" spans="1:14" ht="18" customHeight="1" x14ac:dyDescent="0.3">
      <c r="A18" s="24"/>
      <c r="B18" s="25"/>
      <c r="C18" s="23"/>
      <c r="D18" s="23"/>
      <c r="E18" s="23"/>
      <c r="F18" s="24"/>
      <c r="G18" s="24"/>
      <c r="H18" s="24"/>
      <c r="I18" s="15"/>
      <c r="J18" s="15"/>
    </row>
    <row r="19" spans="1:14" ht="18" customHeight="1" x14ac:dyDescent="0.4">
      <c r="A19" s="26"/>
      <c r="B19" s="18"/>
      <c r="C19" s="18"/>
      <c r="D19" s="5"/>
      <c r="E19" s="5"/>
      <c r="F19" s="5"/>
      <c r="G19" s="16"/>
      <c r="H19" s="16"/>
      <c r="I19" s="16"/>
      <c r="J19" s="16"/>
      <c r="K19" s="16"/>
      <c r="L19" s="16"/>
      <c r="M19" s="16"/>
    </row>
    <row r="20" spans="1:14" ht="18" customHeight="1" x14ac:dyDescent="0.3">
      <c r="A20" s="7" t="s">
        <v>16</v>
      </c>
      <c r="B20" s="8"/>
      <c r="C20" s="5"/>
      <c r="D20" s="5"/>
      <c r="E20" s="5"/>
      <c r="F20" s="5"/>
      <c r="G20" s="5"/>
      <c r="H20" s="17"/>
      <c r="I20" s="18"/>
      <c r="J20" s="18"/>
      <c r="K20" s="18"/>
      <c r="L20" s="15"/>
      <c r="M20" s="15"/>
    </row>
    <row r="21" spans="1:14" ht="18" customHeight="1" x14ac:dyDescent="0.3">
      <c r="A21" s="51" t="s">
        <v>17</v>
      </c>
      <c r="B21" s="51" t="s">
        <v>9</v>
      </c>
      <c r="C21" s="51" t="s">
        <v>10</v>
      </c>
      <c r="D21" s="51" t="s">
        <v>11</v>
      </c>
      <c r="E21" s="51" t="s">
        <v>12</v>
      </c>
      <c r="F21" s="51" t="s">
        <v>18</v>
      </c>
      <c r="G21" s="51" t="s">
        <v>80</v>
      </c>
      <c r="H21" s="5"/>
      <c r="I21" s="17"/>
      <c r="J21" s="18"/>
      <c r="K21" s="18"/>
      <c r="L21" s="18"/>
      <c r="M21" s="15"/>
      <c r="N21" s="15"/>
    </row>
    <row r="22" spans="1:14" ht="18" customHeight="1" x14ac:dyDescent="0.3">
      <c r="A22" s="51"/>
      <c r="B22" s="51"/>
      <c r="C22" s="51"/>
      <c r="D22" s="51"/>
      <c r="E22" s="51"/>
      <c r="F22" s="51"/>
      <c r="G22" s="51"/>
      <c r="H22" s="15"/>
      <c r="I22" s="15"/>
      <c r="J22" s="15"/>
      <c r="K22" s="15"/>
      <c r="L22" s="15"/>
      <c r="M22" s="15"/>
      <c r="N22" s="15"/>
    </row>
    <row r="23" spans="1:14" ht="18" customHeight="1" x14ac:dyDescent="0.3">
      <c r="A23" s="41" t="s">
        <v>140</v>
      </c>
      <c r="B23" s="31">
        <v>2421</v>
      </c>
      <c r="C23" s="36">
        <v>45595</v>
      </c>
      <c r="D23" s="36">
        <v>45601</v>
      </c>
      <c r="E23" s="35">
        <v>45608</v>
      </c>
      <c r="F23" s="13">
        <v>45616</v>
      </c>
      <c r="G23" s="14" t="s">
        <v>81</v>
      </c>
      <c r="H23" s="15"/>
      <c r="I23" s="15"/>
      <c r="J23" s="15"/>
      <c r="K23" s="15"/>
      <c r="L23" s="15"/>
      <c r="M23" s="15"/>
      <c r="N23" s="15"/>
    </row>
    <row r="24" spans="1:14" ht="18" customHeight="1" x14ac:dyDescent="0.3">
      <c r="A24" s="41" t="s">
        <v>96</v>
      </c>
      <c r="B24" s="31">
        <v>2421</v>
      </c>
      <c r="C24" s="36">
        <v>45609</v>
      </c>
      <c r="D24" s="36">
        <v>45616</v>
      </c>
      <c r="E24" s="35">
        <v>45623</v>
      </c>
      <c r="F24" s="13">
        <v>45630</v>
      </c>
      <c r="G24" s="14" t="s">
        <v>81</v>
      </c>
      <c r="H24" s="15"/>
      <c r="I24" s="15"/>
      <c r="J24" s="15"/>
      <c r="K24" s="15"/>
      <c r="L24" s="15"/>
      <c r="M24" s="15"/>
      <c r="N24" s="15"/>
    </row>
    <row r="25" spans="1:14" ht="18" customHeight="1" x14ac:dyDescent="0.3">
      <c r="A25" s="41" t="s">
        <v>117</v>
      </c>
      <c r="B25" s="31">
        <v>2423</v>
      </c>
      <c r="C25" s="36">
        <v>45623</v>
      </c>
      <c r="D25" s="36">
        <v>45630</v>
      </c>
      <c r="E25" s="35">
        <v>45637</v>
      </c>
      <c r="F25" s="13">
        <v>45645</v>
      </c>
      <c r="G25" s="14" t="s">
        <v>81</v>
      </c>
      <c r="H25" s="15"/>
      <c r="I25" s="15"/>
      <c r="J25" s="15"/>
      <c r="K25" s="15"/>
      <c r="L25" s="15"/>
      <c r="M25" s="15"/>
      <c r="N25" s="15"/>
    </row>
    <row r="26" spans="1:14" x14ac:dyDescent="0.3">
      <c r="A26" s="13"/>
      <c r="B26" s="31"/>
      <c r="C26" s="36"/>
      <c r="D26" s="36"/>
      <c r="E26" s="35"/>
      <c r="F26" s="13"/>
      <c r="G26" s="14" t="s">
        <v>81</v>
      </c>
    </row>
    <row r="27" spans="1:14" x14ac:dyDescent="0.3">
      <c r="A27" s="13"/>
      <c r="B27" s="31"/>
      <c r="C27" s="36"/>
      <c r="D27" s="36"/>
      <c r="E27" s="35"/>
      <c r="F27" s="13"/>
    </row>
    <row r="28" spans="1:14" x14ac:dyDescent="0.3">
      <c r="A28" s="13"/>
      <c r="B28" s="31"/>
      <c r="C28" s="36"/>
      <c r="D28" s="36"/>
      <c r="E28" s="35"/>
      <c r="F28" s="13"/>
    </row>
  </sheetData>
  <mergeCells count="19">
    <mergeCell ref="E10:E11"/>
    <mergeCell ref="F21:F22"/>
    <mergeCell ref="E21:E22"/>
    <mergeCell ref="E2:J2"/>
    <mergeCell ref="I5:J5"/>
    <mergeCell ref="I6:J6"/>
    <mergeCell ref="F10:F11"/>
    <mergeCell ref="E3:J3"/>
    <mergeCell ref="G10:G11"/>
    <mergeCell ref="H10:H11"/>
    <mergeCell ref="G21:G22"/>
    <mergeCell ref="A21:A22"/>
    <mergeCell ref="B21:B22"/>
    <mergeCell ref="C21:C22"/>
    <mergeCell ref="D21:D22"/>
    <mergeCell ref="A10:A11"/>
    <mergeCell ref="B10:B11"/>
    <mergeCell ref="C10:C11"/>
    <mergeCell ref="D10:D11"/>
  </mergeCells>
  <hyperlinks>
    <hyperlink ref="I6" r:id="rId1" xr:uid="{F2520BB8-442C-40EB-A517-1F759B9C0936}"/>
    <hyperlink ref="I5" r:id="rId2" xr:uid="{127767E0-8728-4CC9-B85E-9DDFDAF82873}"/>
    <hyperlink ref="I7" r:id="rId3" xr:uid="{20F65DE6-6E18-42E0-AD9A-56950400C446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3C6-D25D-4959-83F6-219152412774}">
  <dimension ref="A2:N71"/>
  <sheetViews>
    <sheetView showGridLines="0" showRowColHeaders="0" topLeftCell="A37" workbookViewId="0">
      <selection activeCell="A66" sqref="A66:F71"/>
    </sheetView>
  </sheetViews>
  <sheetFormatPr defaultRowHeight="14.4" x14ac:dyDescent="0.3"/>
  <cols>
    <col min="1" max="1" width="20.88671875" customWidth="1"/>
    <col min="2" max="13" width="10.5546875" customWidth="1"/>
  </cols>
  <sheetData>
    <row r="2" spans="1:14" ht="23.4" x14ac:dyDescent="0.45">
      <c r="E2" s="53" t="s">
        <v>93</v>
      </c>
      <c r="F2" s="53"/>
      <c r="G2" s="53"/>
      <c r="H2" s="53"/>
      <c r="I2" s="53"/>
      <c r="J2" s="53"/>
    </row>
    <row r="3" spans="1:14" x14ac:dyDescent="0.3">
      <c r="D3" s="1"/>
      <c r="E3" s="55" t="s">
        <v>88</v>
      </c>
      <c r="F3" s="55"/>
      <c r="G3" s="55"/>
      <c r="H3" s="55"/>
      <c r="I3" s="55"/>
      <c r="J3" s="55"/>
    </row>
    <row r="5" spans="1:14" x14ac:dyDescent="0.3">
      <c r="G5" s="2" t="s">
        <v>1</v>
      </c>
      <c r="H5" s="2"/>
      <c r="I5" s="54" t="s">
        <v>2</v>
      </c>
      <c r="J5" s="54"/>
      <c r="K5" s="2"/>
      <c r="L5" s="2"/>
      <c r="M5" s="15"/>
    </row>
    <row r="6" spans="1:14" x14ac:dyDescent="0.3">
      <c r="G6" s="2" t="s">
        <v>3</v>
      </c>
      <c r="H6" s="2"/>
      <c r="I6" s="54" t="s">
        <v>4</v>
      </c>
      <c r="J6" s="54"/>
      <c r="K6" s="2" t="s">
        <v>5</v>
      </c>
      <c r="L6" s="2" t="s">
        <v>6</v>
      </c>
      <c r="M6" s="15"/>
    </row>
    <row r="7" spans="1:14" x14ac:dyDescent="0.3">
      <c r="D7" s="6"/>
      <c r="E7" s="6"/>
      <c r="F7" s="6"/>
      <c r="G7" s="2"/>
      <c r="H7" s="2"/>
      <c r="I7" s="30" t="s">
        <v>89</v>
      </c>
      <c r="J7" s="2"/>
      <c r="K7" s="2" t="s">
        <v>5</v>
      </c>
      <c r="L7" s="2" t="s">
        <v>91</v>
      </c>
      <c r="M7" s="15"/>
    </row>
    <row r="8" spans="1:14" x14ac:dyDescent="0.3">
      <c r="A8" s="2" t="s">
        <v>19</v>
      </c>
      <c r="D8" s="11"/>
      <c r="E8" s="56"/>
      <c r="F8" s="56"/>
      <c r="G8" s="56"/>
      <c r="H8" s="56"/>
      <c r="I8" s="56"/>
      <c r="J8" s="56"/>
      <c r="K8" s="56"/>
      <c r="L8" s="56"/>
      <c r="M8" s="56"/>
    </row>
    <row r="9" spans="1:14" x14ac:dyDescent="0.3">
      <c r="A9" s="51" t="s">
        <v>17</v>
      </c>
      <c r="B9" s="51" t="s">
        <v>9</v>
      </c>
      <c r="C9" s="51" t="s">
        <v>10</v>
      </c>
      <c r="D9" s="51" t="s">
        <v>11</v>
      </c>
      <c r="E9" s="51" t="s">
        <v>12</v>
      </c>
      <c r="F9" s="51" t="s">
        <v>20</v>
      </c>
      <c r="G9" s="51" t="s">
        <v>21</v>
      </c>
      <c r="H9" s="51" t="s">
        <v>22</v>
      </c>
      <c r="I9" s="51" t="s">
        <v>23</v>
      </c>
      <c r="J9" s="51" t="s">
        <v>24</v>
      </c>
      <c r="K9" s="51" t="s">
        <v>25</v>
      </c>
      <c r="L9" s="51" t="s">
        <v>26</v>
      </c>
      <c r="M9" s="51" t="s">
        <v>27</v>
      </c>
      <c r="N9" s="51" t="s">
        <v>28</v>
      </c>
    </row>
    <row r="10" spans="1:14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x14ac:dyDescent="0.3">
      <c r="A11" s="13" t="s">
        <v>101</v>
      </c>
      <c r="B11" s="31" t="s">
        <v>102</v>
      </c>
      <c r="C11" s="36"/>
      <c r="D11" s="36">
        <v>45607</v>
      </c>
      <c r="E11" s="35">
        <v>45612</v>
      </c>
      <c r="F11" s="13">
        <v>45625</v>
      </c>
      <c r="G11" s="14">
        <f t="shared" ref="G11:G15" si="0">F11+7</f>
        <v>45632</v>
      </c>
      <c r="H11" s="14">
        <f t="shared" ref="H11:H15" si="1">F11+8</f>
        <v>45633</v>
      </c>
      <c r="I11" s="14">
        <f t="shared" ref="I11:I15" si="2">F11+4</f>
        <v>45629</v>
      </c>
      <c r="J11" s="14">
        <f t="shared" ref="J11:J15" si="3">F11+9</f>
        <v>45634</v>
      </c>
      <c r="K11" s="14">
        <f t="shared" ref="K11:K15" si="4">F11+6</f>
        <v>45631</v>
      </c>
      <c r="L11" s="14">
        <f t="shared" ref="L11:L15" si="5">F11+6</f>
        <v>45631</v>
      </c>
      <c r="M11" s="14">
        <f t="shared" ref="M11:M15" si="6">F11+6</f>
        <v>45631</v>
      </c>
      <c r="N11" s="14">
        <f t="shared" ref="N11:N15" si="7">F11+6</f>
        <v>45631</v>
      </c>
    </row>
    <row r="12" spans="1:14" x14ac:dyDescent="0.3">
      <c r="A12" s="13" t="s">
        <v>103</v>
      </c>
      <c r="B12" s="31" t="s">
        <v>104</v>
      </c>
      <c r="C12" s="36"/>
      <c r="D12" s="36">
        <v>45615</v>
      </c>
      <c r="E12" s="35">
        <v>45622</v>
      </c>
      <c r="F12" s="13">
        <v>45639</v>
      </c>
      <c r="G12" s="14">
        <f t="shared" si="0"/>
        <v>45646</v>
      </c>
      <c r="H12" s="14">
        <f t="shared" si="1"/>
        <v>45647</v>
      </c>
      <c r="I12" s="14">
        <f t="shared" si="2"/>
        <v>45643</v>
      </c>
      <c r="J12" s="14">
        <f t="shared" si="3"/>
        <v>45648</v>
      </c>
      <c r="K12" s="14">
        <f t="shared" si="4"/>
        <v>45645</v>
      </c>
      <c r="L12" s="14">
        <f t="shared" si="5"/>
        <v>45645</v>
      </c>
      <c r="M12" s="14">
        <f t="shared" si="6"/>
        <v>45645</v>
      </c>
      <c r="N12" s="14">
        <f t="shared" si="7"/>
        <v>45645</v>
      </c>
    </row>
    <row r="13" spans="1:14" x14ac:dyDescent="0.3">
      <c r="A13" s="13" t="s">
        <v>97</v>
      </c>
      <c r="B13" s="31" t="s">
        <v>136</v>
      </c>
      <c r="C13" s="36"/>
      <c r="D13" s="36">
        <v>45622</v>
      </c>
      <c r="E13" s="35">
        <v>45629</v>
      </c>
      <c r="F13" s="13">
        <v>45646</v>
      </c>
      <c r="G13" s="14">
        <f t="shared" ref="G13" si="8">F13+7</f>
        <v>45653</v>
      </c>
      <c r="H13" s="14">
        <f t="shared" ref="H13" si="9">F13+8</f>
        <v>45654</v>
      </c>
      <c r="I13" s="14">
        <f t="shared" ref="I13" si="10">F13+4</f>
        <v>45650</v>
      </c>
      <c r="J13" s="14">
        <f t="shared" ref="J13" si="11">F13+9</f>
        <v>45655</v>
      </c>
      <c r="K13" s="14">
        <f t="shared" ref="K13" si="12">F13+6</f>
        <v>45652</v>
      </c>
      <c r="L13" s="14">
        <f t="shared" ref="L13" si="13">F13+6</f>
        <v>45652</v>
      </c>
      <c r="M13" s="14">
        <f t="shared" ref="M13" si="14">F13+6</f>
        <v>45652</v>
      </c>
      <c r="N13" s="14">
        <f t="shared" ref="N13" si="15">F13+6</f>
        <v>45652</v>
      </c>
    </row>
    <row r="14" spans="1:14" x14ac:dyDescent="0.3">
      <c r="A14" s="13" t="s">
        <v>137</v>
      </c>
      <c r="B14" s="31" t="s">
        <v>138</v>
      </c>
      <c r="C14" s="36"/>
      <c r="D14" s="36">
        <v>45629</v>
      </c>
      <c r="E14" s="35">
        <v>45636</v>
      </c>
      <c r="F14" s="13">
        <v>45653</v>
      </c>
      <c r="G14" s="14">
        <f t="shared" si="0"/>
        <v>45660</v>
      </c>
      <c r="H14" s="14">
        <f t="shared" si="1"/>
        <v>45661</v>
      </c>
      <c r="I14" s="14">
        <f t="shared" si="2"/>
        <v>45657</v>
      </c>
      <c r="J14" s="14">
        <f t="shared" si="3"/>
        <v>45662</v>
      </c>
      <c r="K14" s="14">
        <f t="shared" si="4"/>
        <v>45659</v>
      </c>
      <c r="L14" s="14">
        <f t="shared" si="5"/>
        <v>45659</v>
      </c>
      <c r="M14" s="14">
        <f t="shared" si="6"/>
        <v>45659</v>
      </c>
      <c r="N14" s="14">
        <f t="shared" si="7"/>
        <v>45659</v>
      </c>
    </row>
    <row r="15" spans="1:14" x14ac:dyDescent="0.3">
      <c r="A15" s="13" t="s">
        <v>99</v>
      </c>
      <c r="B15" s="14">
        <v>45643</v>
      </c>
      <c r="C15" s="36"/>
      <c r="D15" s="36">
        <v>45636</v>
      </c>
      <c r="E15" s="35">
        <v>45643</v>
      </c>
      <c r="F15" s="13">
        <v>45294</v>
      </c>
      <c r="G15" s="14">
        <f t="shared" si="0"/>
        <v>45301</v>
      </c>
      <c r="H15" s="14">
        <f t="shared" si="1"/>
        <v>45302</v>
      </c>
      <c r="I15" s="14">
        <f t="shared" si="2"/>
        <v>45298</v>
      </c>
      <c r="J15" s="14">
        <f t="shared" si="3"/>
        <v>45303</v>
      </c>
      <c r="K15" s="14">
        <f t="shared" si="4"/>
        <v>45300</v>
      </c>
      <c r="L15" s="14">
        <f t="shared" si="5"/>
        <v>45300</v>
      </c>
      <c r="M15" s="14">
        <f t="shared" si="6"/>
        <v>45300</v>
      </c>
      <c r="N15" s="14">
        <f t="shared" si="7"/>
        <v>45300</v>
      </c>
    </row>
    <row r="16" spans="1:14" x14ac:dyDescent="0.3">
      <c r="A16" s="13"/>
      <c r="B16" s="14"/>
      <c r="C16" s="36"/>
      <c r="D16" s="36"/>
      <c r="E16" s="35"/>
      <c r="F16" s="13"/>
      <c r="G16" s="14">
        <f t="shared" ref="G16" si="16">F16+7</f>
        <v>7</v>
      </c>
      <c r="H16" s="14">
        <f t="shared" ref="H16" si="17">F16+8</f>
        <v>8</v>
      </c>
      <c r="I16" s="14">
        <f t="shared" ref="I16" si="18">F16+4</f>
        <v>4</v>
      </c>
      <c r="J16" s="14">
        <f t="shared" ref="J16" si="19">F16+9</f>
        <v>9</v>
      </c>
      <c r="K16" s="14">
        <f t="shared" ref="K16" si="20">F16+6</f>
        <v>6</v>
      </c>
      <c r="L16" s="14">
        <f t="shared" ref="L16" si="21">F16+6</f>
        <v>6</v>
      </c>
      <c r="M16" s="14">
        <f t="shared" ref="M16" si="22">F16+6</f>
        <v>6</v>
      </c>
      <c r="N16" s="14">
        <f t="shared" ref="N16" si="23">F16+6</f>
        <v>6</v>
      </c>
    </row>
    <row r="17" spans="1:13" x14ac:dyDescent="0.3">
      <c r="A17" s="57"/>
      <c r="B17" s="58"/>
      <c r="C17" s="58"/>
      <c r="D17" s="5"/>
      <c r="E17" s="5"/>
      <c r="F17" s="5"/>
      <c r="G17" s="5"/>
      <c r="H17" s="9"/>
      <c r="I17" s="10"/>
      <c r="J17" s="10"/>
      <c r="K17" s="10"/>
    </row>
    <row r="18" spans="1:13" x14ac:dyDescent="0.3">
      <c r="A18" s="7" t="s">
        <v>77</v>
      </c>
      <c r="B18" s="8"/>
      <c r="C18" s="5"/>
      <c r="D18" s="5"/>
      <c r="E18" s="5"/>
      <c r="F18" s="5"/>
      <c r="G18" s="5"/>
      <c r="H18" s="9"/>
      <c r="I18" s="10"/>
      <c r="J18" s="10"/>
      <c r="K18" s="10"/>
    </row>
    <row r="19" spans="1:13" x14ac:dyDescent="0.3">
      <c r="A19" s="51" t="str">
        <f>A9</f>
        <v xml:space="preserve">Vessel </v>
      </c>
      <c r="B19" s="51" t="str">
        <f>B9</f>
        <v>Voy #</v>
      </c>
      <c r="C19" s="51" t="str">
        <f>C9</f>
        <v>Haz Doc Cut off 10am</v>
      </c>
      <c r="D19" s="51" t="str">
        <f>D9</f>
        <v>Cut Off 3:00PM</v>
      </c>
      <c r="E19" s="51" t="str">
        <f>E9</f>
        <v>Vessel ETD</v>
      </c>
      <c r="F19" s="51" t="s">
        <v>20</v>
      </c>
      <c r="G19" s="51" t="s">
        <v>29</v>
      </c>
      <c r="H19" s="51" t="s">
        <v>30</v>
      </c>
      <c r="I19" s="51" t="s">
        <v>31</v>
      </c>
      <c r="J19" s="51" t="s">
        <v>32</v>
      </c>
      <c r="K19" s="51" t="s">
        <v>33</v>
      </c>
      <c r="L19" s="51" t="s">
        <v>49</v>
      </c>
      <c r="M19" s="51" t="s">
        <v>79</v>
      </c>
    </row>
    <row r="20" spans="1:13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3">
      <c r="A21" s="13" t="s">
        <v>101</v>
      </c>
      <c r="B21" s="31" t="s">
        <v>102</v>
      </c>
      <c r="C21" s="36"/>
      <c r="D21" s="36">
        <v>45607</v>
      </c>
      <c r="E21" s="35">
        <v>45612</v>
      </c>
      <c r="F21" s="13">
        <v>45625</v>
      </c>
      <c r="G21" s="14">
        <f t="shared" ref="G21:G26" si="24">F21+9</f>
        <v>45634</v>
      </c>
      <c r="H21" s="14">
        <f t="shared" ref="H21:H26" si="25">F21+14</f>
        <v>45639</v>
      </c>
      <c r="I21" s="14">
        <f t="shared" ref="I21:I26" si="26">F21+11</f>
        <v>45636</v>
      </c>
      <c r="J21" s="14">
        <f t="shared" ref="J21:J26" si="27">F21+25</f>
        <v>45650</v>
      </c>
      <c r="K21" s="14">
        <f t="shared" ref="K21:K26" si="28">F21+8</f>
        <v>45633</v>
      </c>
      <c r="L21" s="14">
        <f t="shared" ref="L21:L26" si="29">F21+8</f>
        <v>45633</v>
      </c>
      <c r="M21" s="14">
        <f t="shared" ref="M21:M26" si="30">F21+8</f>
        <v>45633</v>
      </c>
    </row>
    <row r="22" spans="1:13" x14ac:dyDescent="0.3">
      <c r="A22" s="13" t="s">
        <v>103</v>
      </c>
      <c r="B22" s="31" t="s">
        <v>104</v>
      </c>
      <c r="C22" s="36"/>
      <c r="D22" s="36">
        <v>45615</v>
      </c>
      <c r="E22" s="35">
        <v>45622</v>
      </c>
      <c r="F22" s="13">
        <v>45639</v>
      </c>
      <c r="G22" s="14">
        <f t="shared" si="24"/>
        <v>45648</v>
      </c>
      <c r="H22" s="14">
        <f t="shared" si="25"/>
        <v>45653</v>
      </c>
      <c r="I22" s="14">
        <f t="shared" si="26"/>
        <v>45650</v>
      </c>
      <c r="J22" s="14">
        <f t="shared" si="27"/>
        <v>45664</v>
      </c>
      <c r="K22" s="14">
        <f t="shared" si="28"/>
        <v>45647</v>
      </c>
      <c r="L22" s="14">
        <f t="shared" si="29"/>
        <v>45647</v>
      </c>
      <c r="M22" s="14">
        <f t="shared" si="30"/>
        <v>45647</v>
      </c>
    </row>
    <row r="23" spans="1:13" x14ac:dyDescent="0.3">
      <c r="A23" s="13" t="s">
        <v>97</v>
      </c>
      <c r="B23" s="31" t="s">
        <v>136</v>
      </c>
      <c r="C23" s="36"/>
      <c r="D23" s="36">
        <v>45622</v>
      </c>
      <c r="E23" s="35">
        <v>45629</v>
      </c>
      <c r="F23" s="13">
        <v>45646</v>
      </c>
      <c r="G23" s="14">
        <f t="shared" si="24"/>
        <v>45655</v>
      </c>
      <c r="H23" s="14">
        <f t="shared" si="25"/>
        <v>45660</v>
      </c>
      <c r="I23" s="14">
        <f t="shared" si="26"/>
        <v>45657</v>
      </c>
      <c r="J23" s="14">
        <f t="shared" si="27"/>
        <v>45671</v>
      </c>
      <c r="K23" s="14">
        <f t="shared" si="28"/>
        <v>45654</v>
      </c>
      <c r="L23" s="14">
        <f t="shared" si="29"/>
        <v>45654</v>
      </c>
      <c r="M23" s="14">
        <f t="shared" si="30"/>
        <v>45654</v>
      </c>
    </row>
    <row r="24" spans="1:13" x14ac:dyDescent="0.3">
      <c r="A24" s="13" t="s">
        <v>137</v>
      </c>
      <c r="B24" s="31" t="s">
        <v>138</v>
      </c>
      <c r="C24" s="36"/>
      <c r="D24" s="36">
        <v>45629</v>
      </c>
      <c r="E24" s="35">
        <v>45636</v>
      </c>
      <c r="F24" s="13">
        <v>45653</v>
      </c>
      <c r="G24" s="14">
        <f t="shared" si="24"/>
        <v>45662</v>
      </c>
      <c r="H24" s="14">
        <f t="shared" si="25"/>
        <v>45667</v>
      </c>
      <c r="I24" s="14">
        <f t="shared" si="26"/>
        <v>45664</v>
      </c>
      <c r="J24" s="14">
        <f t="shared" si="27"/>
        <v>45678</v>
      </c>
      <c r="K24" s="14">
        <f t="shared" si="28"/>
        <v>45661</v>
      </c>
      <c r="L24" s="14">
        <f t="shared" si="29"/>
        <v>45661</v>
      </c>
      <c r="M24" s="14">
        <f t="shared" si="30"/>
        <v>45661</v>
      </c>
    </row>
    <row r="25" spans="1:13" x14ac:dyDescent="0.3">
      <c r="A25" s="13" t="s">
        <v>99</v>
      </c>
      <c r="B25" s="14">
        <v>45643</v>
      </c>
      <c r="C25" s="36"/>
      <c r="D25" s="36">
        <v>45636</v>
      </c>
      <c r="E25" s="35">
        <v>45643</v>
      </c>
      <c r="F25" s="13">
        <v>45294</v>
      </c>
      <c r="G25" s="14">
        <f>F25+9</f>
        <v>45303</v>
      </c>
      <c r="H25" s="14">
        <f t="shared" si="25"/>
        <v>45308</v>
      </c>
      <c r="I25" s="14">
        <f t="shared" si="26"/>
        <v>45305</v>
      </c>
      <c r="J25" s="14">
        <f t="shared" si="27"/>
        <v>45319</v>
      </c>
      <c r="K25" s="14">
        <f t="shared" si="28"/>
        <v>45302</v>
      </c>
      <c r="L25" s="14">
        <f t="shared" si="29"/>
        <v>45302</v>
      </c>
      <c r="M25" s="14">
        <f t="shared" si="30"/>
        <v>45302</v>
      </c>
    </row>
    <row r="26" spans="1:13" x14ac:dyDescent="0.3">
      <c r="A26" s="13"/>
      <c r="B26" s="14"/>
      <c r="C26" s="36"/>
      <c r="D26" s="36"/>
      <c r="E26" s="35"/>
      <c r="F26" s="13"/>
      <c r="G26" s="14">
        <f t="shared" si="24"/>
        <v>9</v>
      </c>
      <c r="H26" s="14">
        <f t="shared" si="25"/>
        <v>14</v>
      </c>
      <c r="I26" s="14">
        <f t="shared" si="26"/>
        <v>11</v>
      </c>
      <c r="J26" s="14">
        <f t="shared" si="27"/>
        <v>25</v>
      </c>
      <c r="K26" s="14">
        <f t="shared" si="28"/>
        <v>8</v>
      </c>
      <c r="L26" s="14">
        <f t="shared" si="29"/>
        <v>8</v>
      </c>
      <c r="M26" s="14">
        <f t="shared" si="30"/>
        <v>8</v>
      </c>
    </row>
    <row r="27" spans="1:13" x14ac:dyDescent="0.3">
      <c r="A27" s="33"/>
      <c r="B27" s="38"/>
      <c r="C27" s="39"/>
      <c r="D27" s="39"/>
      <c r="E27" s="40"/>
      <c r="F27" s="33"/>
      <c r="G27" s="40"/>
      <c r="H27" s="40"/>
      <c r="I27" s="40"/>
      <c r="J27" s="40"/>
      <c r="K27" s="40"/>
      <c r="L27" s="40"/>
      <c r="M27" s="40"/>
    </row>
    <row r="28" spans="1:13" x14ac:dyDescent="0.3">
      <c r="A28" s="33"/>
      <c r="B28" s="38"/>
      <c r="C28" s="39"/>
      <c r="D28" s="39"/>
      <c r="E28" s="40"/>
      <c r="F28" s="33"/>
      <c r="G28" s="40"/>
      <c r="H28" s="40"/>
      <c r="I28" s="40"/>
      <c r="J28" s="40"/>
      <c r="K28" s="40"/>
      <c r="L28" s="40"/>
      <c r="M28" s="40"/>
    </row>
    <row r="29" spans="1:13" x14ac:dyDescent="0.3">
      <c r="A29" s="23"/>
      <c r="B29" s="32"/>
      <c r="C29" s="24"/>
      <c r="D29" s="24"/>
      <c r="E29" s="24"/>
      <c r="F29" s="33"/>
      <c r="G29" s="24"/>
      <c r="H29" s="24"/>
      <c r="I29" s="24"/>
      <c r="J29" s="24"/>
      <c r="K29" s="24"/>
      <c r="L29" s="24"/>
      <c r="M29" s="24"/>
    </row>
    <row r="31" spans="1:13" x14ac:dyDescent="0.3">
      <c r="A31" s="7" t="s">
        <v>64</v>
      </c>
    </row>
    <row r="32" spans="1:13" x14ac:dyDescent="0.3">
      <c r="A32" s="51" t="s">
        <v>17</v>
      </c>
      <c r="B32" s="51" t="s">
        <v>9</v>
      </c>
      <c r="C32" s="51" t="s">
        <v>10</v>
      </c>
      <c r="D32" s="51" t="s">
        <v>11</v>
      </c>
      <c r="E32" s="51" t="s">
        <v>12</v>
      </c>
      <c r="F32" s="51" t="s">
        <v>20</v>
      </c>
      <c r="G32" s="51" t="s">
        <v>63</v>
      </c>
      <c r="H32" s="51" t="s">
        <v>34</v>
      </c>
      <c r="I32" s="51" t="s">
        <v>35</v>
      </c>
      <c r="J32" s="51" t="s">
        <v>36</v>
      </c>
      <c r="K32" s="51" t="s">
        <v>37</v>
      </c>
      <c r="L32" s="51" t="s">
        <v>38</v>
      </c>
      <c r="M32" s="51" t="s">
        <v>39</v>
      </c>
    </row>
    <row r="33" spans="1:13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1:13" x14ac:dyDescent="0.3">
      <c r="A34" s="13" t="s">
        <v>101</v>
      </c>
      <c r="B34" s="31" t="s">
        <v>102</v>
      </c>
      <c r="C34" s="36"/>
      <c r="D34" s="36">
        <v>45607</v>
      </c>
      <c r="E34" s="35">
        <v>45612</v>
      </c>
      <c r="F34" s="13">
        <v>45625</v>
      </c>
      <c r="G34" s="14">
        <f t="shared" ref="G34:G39" si="31">F34+25</f>
        <v>45650</v>
      </c>
      <c r="H34" s="14">
        <f t="shared" ref="H34:H39" si="32">F34+26</f>
        <v>45651</v>
      </c>
      <c r="I34" s="14">
        <f t="shared" ref="I34:I39" si="33">F34+24</f>
        <v>45649</v>
      </c>
      <c r="J34" s="14">
        <f t="shared" ref="J34:J39" si="34">F34+29</f>
        <v>45654</v>
      </c>
      <c r="K34" s="14">
        <f t="shared" ref="K34:K39" si="35">F34+32</f>
        <v>45657</v>
      </c>
      <c r="L34" s="14">
        <f t="shared" ref="L34:L39" si="36">F34+22</f>
        <v>45647</v>
      </c>
      <c r="M34" s="14">
        <f t="shared" ref="M34:M39" si="37">F34+24</f>
        <v>45649</v>
      </c>
    </row>
    <row r="35" spans="1:13" x14ac:dyDescent="0.3">
      <c r="A35" s="13" t="s">
        <v>103</v>
      </c>
      <c r="B35" s="31" t="s">
        <v>104</v>
      </c>
      <c r="C35" s="36"/>
      <c r="D35" s="36">
        <v>45615</v>
      </c>
      <c r="E35" s="35">
        <v>45622</v>
      </c>
      <c r="F35" s="13">
        <v>45639</v>
      </c>
      <c r="G35" s="14">
        <f t="shared" si="31"/>
        <v>45664</v>
      </c>
      <c r="H35" s="14">
        <f t="shared" si="32"/>
        <v>45665</v>
      </c>
      <c r="I35" s="14">
        <f t="shared" si="33"/>
        <v>45663</v>
      </c>
      <c r="J35" s="14">
        <f t="shared" si="34"/>
        <v>45668</v>
      </c>
      <c r="K35" s="14">
        <f t="shared" si="35"/>
        <v>45671</v>
      </c>
      <c r="L35" s="14">
        <f t="shared" si="36"/>
        <v>45661</v>
      </c>
      <c r="M35" s="14">
        <f t="shared" si="37"/>
        <v>45663</v>
      </c>
    </row>
    <row r="36" spans="1:13" x14ac:dyDescent="0.3">
      <c r="A36" s="13" t="s">
        <v>97</v>
      </c>
      <c r="B36" s="31" t="s">
        <v>136</v>
      </c>
      <c r="C36" s="36"/>
      <c r="D36" s="36">
        <v>45622</v>
      </c>
      <c r="E36" s="35">
        <v>45629</v>
      </c>
      <c r="F36" s="13">
        <v>45646</v>
      </c>
      <c r="G36" s="14">
        <f t="shared" si="31"/>
        <v>45671</v>
      </c>
      <c r="H36" s="14">
        <f t="shared" si="32"/>
        <v>45672</v>
      </c>
      <c r="I36" s="14">
        <f t="shared" si="33"/>
        <v>45670</v>
      </c>
      <c r="J36" s="14">
        <f t="shared" si="34"/>
        <v>45675</v>
      </c>
      <c r="K36" s="14">
        <f t="shared" si="35"/>
        <v>45678</v>
      </c>
      <c r="L36" s="14">
        <f t="shared" si="36"/>
        <v>45668</v>
      </c>
      <c r="M36" s="14">
        <f t="shared" si="37"/>
        <v>45670</v>
      </c>
    </row>
    <row r="37" spans="1:13" x14ac:dyDescent="0.3">
      <c r="A37" s="13" t="s">
        <v>137</v>
      </c>
      <c r="B37" s="31" t="s">
        <v>138</v>
      </c>
      <c r="C37" s="36"/>
      <c r="D37" s="36">
        <v>45629</v>
      </c>
      <c r="E37" s="35">
        <v>45636</v>
      </c>
      <c r="F37" s="13">
        <v>45653</v>
      </c>
      <c r="G37" s="14">
        <f t="shared" si="31"/>
        <v>45678</v>
      </c>
      <c r="H37" s="14">
        <f t="shared" si="32"/>
        <v>45679</v>
      </c>
      <c r="I37" s="14">
        <f t="shared" si="33"/>
        <v>45677</v>
      </c>
      <c r="J37" s="14">
        <f t="shared" si="34"/>
        <v>45682</v>
      </c>
      <c r="K37" s="14">
        <f t="shared" si="35"/>
        <v>45685</v>
      </c>
      <c r="L37" s="14">
        <f t="shared" si="36"/>
        <v>45675</v>
      </c>
      <c r="M37" s="14">
        <f t="shared" si="37"/>
        <v>45677</v>
      </c>
    </row>
    <row r="38" spans="1:13" x14ac:dyDescent="0.3">
      <c r="A38" s="13" t="s">
        <v>99</v>
      </c>
      <c r="B38" s="14">
        <v>45643</v>
      </c>
      <c r="C38" s="36"/>
      <c r="D38" s="36">
        <v>45636</v>
      </c>
      <c r="E38" s="35">
        <v>45643</v>
      </c>
      <c r="F38" s="13">
        <v>45294</v>
      </c>
      <c r="G38" s="14">
        <f t="shared" si="31"/>
        <v>45319</v>
      </c>
      <c r="H38" s="14">
        <f t="shared" si="32"/>
        <v>45320</v>
      </c>
      <c r="I38" s="14">
        <f t="shared" si="33"/>
        <v>45318</v>
      </c>
      <c r="J38" s="14">
        <f t="shared" si="34"/>
        <v>45323</v>
      </c>
      <c r="K38" s="14">
        <f t="shared" si="35"/>
        <v>45326</v>
      </c>
      <c r="L38" s="14">
        <f t="shared" si="36"/>
        <v>45316</v>
      </c>
      <c r="M38" s="14">
        <f t="shared" si="37"/>
        <v>45318</v>
      </c>
    </row>
    <row r="39" spans="1:13" x14ac:dyDescent="0.3">
      <c r="A39" s="13"/>
      <c r="B39" s="14"/>
      <c r="C39" s="36"/>
      <c r="D39" s="36"/>
      <c r="E39" s="35"/>
      <c r="F39" s="13"/>
      <c r="G39" s="14">
        <f t="shared" si="31"/>
        <v>25</v>
      </c>
      <c r="H39" s="14">
        <f t="shared" si="32"/>
        <v>26</v>
      </c>
      <c r="I39" s="14">
        <f t="shared" si="33"/>
        <v>24</v>
      </c>
      <c r="J39" s="14">
        <f t="shared" si="34"/>
        <v>29</v>
      </c>
      <c r="K39" s="14">
        <f t="shared" si="35"/>
        <v>32</v>
      </c>
      <c r="L39" s="14">
        <f t="shared" si="36"/>
        <v>22</v>
      </c>
      <c r="M39" s="14">
        <f t="shared" si="37"/>
        <v>24</v>
      </c>
    </row>
    <row r="40" spans="1:13" x14ac:dyDescent="0.3">
      <c r="A40" s="23"/>
      <c r="B40" s="32"/>
      <c r="C40" s="24"/>
      <c r="D40" s="24"/>
      <c r="E40" s="24"/>
      <c r="F40" s="33"/>
      <c r="G40" s="24"/>
      <c r="H40" s="24"/>
      <c r="I40" s="24"/>
      <c r="J40" s="24"/>
      <c r="K40" s="24"/>
      <c r="L40" s="24"/>
      <c r="M40" s="24"/>
    </row>
    <row r="42" spans="1:13" x14ac:dyDescent="0.3">
      <c r="A42" s="7" t="s">
        <v>75</v>
      </c>
    </row>
    <row r="43" spans="1:13" x14ac:dyDescent="0.3">
      <c r="A43" s="51" t="s">
        <v>17</v>
      </c>
      <c r="B43" s="51" t="s">
        <v>9</v>
      </c>
      <c r="C43" s="51" t="s">
        <v>10</v>
      </c>
      <c r="D43" s="51" t="s">
        <v>11</v>
      </c>
      <c r="E43" s="51" t="s">
        <v>12</v>
      </c>
      <c r="F43" s="51" t="s">
        <v>20</v>
      </c>
      <c r="G43" s="51" t="s">
        <v>40</v>
      </c>
      <c r="H43" s="51" t="s">
        <v>41</v>
      </c>
      <c r="I43" s="51" t="s">
        <v>42</v>
      </c>
      <c r="J43" s="51" t="s">
        <v>73</v>
      </c>
      <c r="K43" s="51" t="s">
        <v>74</v>
      </c>
      <c r="L43" s="51" t="s">
        <v>76</v>
      </c>
    </row>
    <row r="44" spans="1:13" x14ac:dyDescent="0.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3" x14ac:dyDescent="0.3">
      <c r="A45" s="13" t="s">
        <v>101</v>
      </c>
      <c r="B45" s="31" t="s">
        <v>102</v>
      </c>
      <c r="C45" s="36"/>
      <c r="D45" s="36">
        <v>45607</v>
      </c>
      <c r="E45" s="35">
        <v>45612</v>
      </c>
      <c r="F45" s="13">
        <v>45625</v>
      </c>
      <c r="G45" s="14">
        <f t="shared" ref="G45:G50" si="38">F45+20</f>
        <v>45645</v>
      </c>
      <c r="H45" s="14">
        <f t="shared" ref="H45:H50" si="39">F45+20</f>
        <v>45645</v>
      </c>
      <c r="I45" s="14">
        <f t="shared" ref="I45:I50" si="40">F45+29</f>
        <v>45654</v>
      </c>
      <c r="J45" s="14">
        <f t="shared" ref="J45:K49" si="41">G45+9</f>
        <v>45654</v>
      </c>
      <c r="K45" s="14">
        <f t="shared" si="41"/>
        <v>45654</v>
      </c>
      <c r="L45" s="14">
        <f t="shared" ref="L45:L50" si="42">I45+16</f>
        <v>45670</v>
      </c>
    </row>
    <row r="46" spans="1:13" x14ac:dyDescent="0.3">
      <c r="A46" s="13" t="s">
        <v>103</v>
      </c>
      <c r="B46" s="31" t="s">
        <v>104</v>
      </c>
      <c r="C46" s="36"/>
      <c r="D46" s="36">
        <v>45615</v>
      </c>
      <c r="E46" s="35">
        <v>45622</v>
      </c>
      <c r="F46" s="13">
        <v>45639</v>
      </c>
      <c r="G46" s="14">
        <f t="shared" si="38"/>
        <v>45659</v>
      </c>
      <c r="H46" s="14">
        <f t="shared" si="39"/>
        <v>45659</v>
      </c>
      <c r="I46" s="14">
        <f t="shared" si="40"/>
        <v>45668</v>
      </c>
      <c r="J46" s="14">
        <f t="shared" si="41"/>
        <v>45668</v>
      </c>
      <c r="K46" s="14">
        <f t="shared" si="41"/>
        <v>45668</v>
      </c>
      <c r="L46" s="14">
        <f t="shared" si="42"/>
        <v>45684</v>
      </c>
    </row>
    <row r="47" spans="1:13" x14ac:dyDescent="0.3">
      <c r="A47" s="13" t="s">
        <v>97</v>
      </c>
      <c r="B47" s="31" t="s">
        <v>136</v>
      </c>
      <c r="C47" s="36"/>
      <c r="D47" s="36">
        <v>45622</v>
      </c>
      <c r="E47" s="35">
        <v>45629</v>
      </c>
      <c r="F47" s="13">
        <v>45646</v>
      </c>
      <c r="G47" s="14">
        <f t="shared" si="38"/>
        <v>45666</v>
      </c>
      <c r="H47" s="14">
        <f t="shared" si="39"/>
        <v>45666</v>
      </c>
      <c r="I47" s="14">
        <f t="shared" si="40"/>
        <v>45675</v>
      </c>
      <c r="J47" s="14">
        <f t="shared" si="41"/>
        <v>45675</v>
      </c>
      <c r="K47" s="14">
        <f t="shared" si="41"/>
        <v>45675</v>
      </c>
      <c r="L47" s="14">
        <f t="shared" si="42"/>
        <v>45691</v>
      </c>
    </row>
    <row r="48" spans="1:13" x14ac:dyDescent="0.3">
      <c r="A48" s="13" t="s">
        <v>137</v>
      </c>
      <c r="B48" s="31" t="s">
        <v>138</v>
      </c>
      <c r="C48" s="36"/>
      <c r="D48" s="36">
        <v>45629</v>
      </c>
      <c r="E48" s="35">
        <v>45636</v>
      </c>
      <c r="F48" s="13">
        <v>45653</v>
      </c>
      <c r="G48" s="14">
        <f t="shared" si="38"/>
        <v>45673</v>
      </c>
      <c r="H48" s="14">
        <f t="shared" si="39"/>
        <v>45673</v>
      </c>
      <c r="I48" s="14">
        <f t="shared" si="40"/>
        <v>45682</v>
      </c>
      <c r="J48" s="14">
        <f t="shared" si="41"/>
        <v>45682</v>
      </c>
      <c r="K48" s="14">
        <f t="shared" si="41"/>
        <v>45682</v>
      </c>
      <c r="L48" s="14">
        <f t="shared" si="42"/>
        <v>45698</v>
      </c>
    </row>
    <row r="49" spans="1:13" x14ac:dyDescent="0.3">
      <c r="A49" s="13" t="s">
        <v>99</v>
      </c>
      <c r="B49" s="14">
        <v>45643</v>
      </c>
      <c r="C49" s="36"/>
      <c r="D49" s="36">
        <v>45636</v>
      </c>
      <c r="E49" s="35">
        <v>45643</v>
      </c>
      <c r="F49" s="13">
        <v>45294</v>
      </c>
      <c r="G49" s="14">
        <f t="shared" si="38"/>
        <v>45314</v>
      </c>
      <c r="H49" s="14">
        <f t="shared" si="39"/>
        <v>45314</v>
      </c>
      <c r="I49" s="14">
        <f t="shared" si="40"/>
        <v>45323</v>
      </c>
      <c r="J49" s="14">
        <f t="shared" si="41"/>
        <v>45323</v>
      </c>
      <c r="K49" s="14">
        <f t="shared" si="41"/>
        <v>45323</v>
      </c>
      <c r="L49" s="14">
        <f t="shared" si="42"/>
        <v>45339</v>
      </c>
    </row>
    <row r="50" spans="1:13" x14ac:dyDescent="0.3">
      <c r="A50" s="13"/>
      <c r="B50" s="14"/>
      <c r="C50" s="36"/>
      <c r="D50" s="36"/>
      <c r="E50" s="35"/>
      <c r="F50" s="13"/>
      <c r="G50" s="14">
        <f t="shared" si="38"/>
        <v>20</v>
      </c>
      <c r="H50" s="14">
        <f t="shared" si="39"/>
        <v>20</v>
      </c>
      <c r="I50" s="14">
        <f t="shared" si="40"/>
        <v>29</v>
      </c>
      <c r="J50" s="14">
        <f t="shared" ref="J50" si="43">G50+9</f>
        <v>29</v>
      </c>
      <c r="K50" s="14">
        <f t="shared" ref="K50" si="44">H50+9</f>
        <v>29</v>
      </c>
      <c r="L50" s="14">
        <f t="shared" si="42"/>
        <v>45</v>
      </c>
    </row>
    <row r="51" spans="1:13" x14ac:dyDescent="0.3">
      <c r="A51" s="23"/>
      <c r="B51" s="32"/>
      <c r="C51" s="24"/>
      <c r="D51" s="24"/>
      <c r="E51" s="24"/>
      <c r="F51" s="33"/>
      <c r="G51" s="24"/>
      <c r="H51" s="24"/>
      <c r="I51" s="24"/>
      <c r="J51" s="24"/>
      <c r="K51" s="24"/>
      <c r="L51" s="24"/>
    </row>
    <row r="53" spans="1:13" x14ac:dyDescent="0.3">
      <c r="A53" s="23" t="s">
        <v>72</v>
      </c>
    </row>
    <row r="54" spans="1:13" x14ac:dyDescent="0.3">
      <c r="A54" s="51" t="s">
        <v>17</v>
      </c>
      <c r="B54" s="51" t="s">
        <v>9</v>
      </c>
      <c r="C54" s="51" t="s">
        <v>10</v>
      </c>
      <c r="D54" s="51" t="s">
        <v>11</v>
      </c>
      <c r="E54" s="51" t="s">
        <v>12</v>
      </c>
      <c r="F54" s="51" t="s">
        <v>20</v>
      </c>
      <c r="G54" s="52" t="s">
        <v>71</v>
      </c>
      <c r="H54" s="52" t="s">
        <v>65</v>
      </c>
      <c r="I54" s="52" t="s">
        <v>66</v>
      </c>
      <c r="J54" s="51" t="s">
        <v>67</v>
      </c>
      <c r="K54" s="51" t="s">
        <v>68</v>
      </c>
      <c r="L54" s="51" t="s">
        <v>69</v>
      </c>
      <c r="M54" s="51" t="s">
        <v>70</v>
      </c>
    </row>
    <row r="55" spans="1:13" x14ac:dyDescent="0.3">
      <c r="A55" s="51"/>
      <c r="B55" s="51"/>
      <c r="C55" s="51"/>
      <c r="D55" s="51"/>
      <c r="E55" s="51"/>
      <c r="F55" s="51"/>
      <c r="G55" s="59"/>
      <c r="H55" s="59"/>
      <c r="I55" s="59"/>
      <c r="J55" s="51"/>
      <c r="K55" s="51"/>
      <c r="L55" s="51"/>
      <c r="M55" s="51"/>
    </row>
    <row r="56" spans="1:13" x14ac:dyDescent="0.3">
      <c r="A56" s="13" t="s">
        <v>101</v>
      </c>
      <c r="B56" s="31" t="s">
        <v>102</v>
      </c>
      <c r="C56" s="36"/>
      <c r="D56" s="36">
        <v>45607</v>
      </c>
      <c r="E56" s="35">
        <v>45612</v>
      </c>
      <c r="F56" s="13">
        <v>45625</v>
      </c>
      <c r="G56" s="14">
        <f t="shared" ref="G56:G61" si="45">F56+14</f>
        <v>45639</v>
      </c>
      <c r="H56" s="14">
        <f t="shared" ref="H56:H61" si="46">F56+6</f>
        <v>45631</v>
      </c>
      <c r="I56" s="14">
        <f t="shared" ref="I56:I61" si="47">F56+10</f>
        <v>45635</v>
      </c>
      <c r="J56" s="14">
        <f t="shared" ref="J56:J61" si="48">F56+16</f>
        <v>45641</v>
      </c>
      <c r="K56" s="14">
        <f t="shared" ref="K56:K61" si="49">F56+10</f>
        <v>45635</v>
      </c>
      <c r="L56" s="14">
        <f t="shared" ref="L56:L61" si="50">F56+6</f>
        <v>45631</v>
      </c>
      <c r="M56" s="14">
        <f t="shared" ref="M56:M61" si="51">F56+7</f>
        <v>45632</v>
      </c>
    </row>
    <row r="57" spans="1:13" x14ac:dyDescent="0.3">
      <c r="A57" s="13" t="s">
        <v>103</v>
      </c>
      <c r="B57" s="31" t="s">
        <v>104</v>
      </c>
      <c r="C57" s="36"/>
      <c r="D57" s="36">
        <v>45615</v>
      </c>
      <c r="E57" s="35">
        <v>45622</v>
      </c>
      <c r="F57" s="13">
        <v>45639</v>
      </c>
      <c r="G57" s="14">
        <f t="shared" si="45"/>
        <v>45653</v>
      </c>
      <c r="H57" s="14">
        <f t="shared" si="46"/>
        <v>45645</v>
      </c>
      <c r="I57" s="14">
        <f t="shared" si="47"/>
        <v>45649</v>
      </c>
      <c r="J57" s="14">
        <f t="shared" si="48"/>
        <v>45655</v>
      </c>
      <c r="K57" s="14">
        <f t="shared" si="49"/>
        <v>45649</v>
      </c>
      <c r="L57" s="14">
        <f t="shared" si="50"/>
        <v>45645</v>
      </c>
      <c r="M57" s="14">
        <f t="shared" si="51"/>
        <v>45646</v>
      </c>
    </row>
    <row r="58" spans="1:13" x14ac:dyDescent="0.3">
      <c r="A58" s="13" t="s">
        <v>97</v>
      </c>
      <c r="B58" s="31" t="s">
        <v>136</v>
      </c>
      <c r="C58" s="36"/>
      <c r="D58" s="36">
        <v>45622</v>
      </c>
      <c r="E58" s="35">
        <v>45629</v>
      </c>
      <c r="F58" s="13">
        <v>45646</v>
      </c>
      <c r="G58" s="14">
        <f t="shared" si="45"/>
        <v>45660</v>
      </c>
      <c r="H58" s="14">
        <f t="shared" si="46"/>
        <v>45652</v>
      </c>
      <c r="I58" s="14">
        <f t="shared" si="47"/>
        <v>45656</v>
      </c>
      <c r="J58" s="14">
        <f t="shared" si="48"/>
        <v>45662</v>
      </c>
      <c r="K58" s="14">
        <f t="shared" si="49"/>
        <v>45656</v>
      </c>
      <c r="L58" s="14">
        <f t="shared" si="50"/>
        <v>45652</v>
      </c>
      <c r="M58" s="14">
        <f t="shared" si="51"/>
        <v>45653</v>
      </c>
    </row>
    <row r="59" spans="1:13" x14ac:dyDescent="0.3">
      <c r="A59" s="13" t="s">
        <v>137</v>
      </c>
      <c r="B59" s="31" t="s">
        <v>138</v>
      </c>
      <c r="C59" s="36"/>
      <c r="D59" s="36">
        <v>45629</v>
      </c>
      <c r="E59" s="35">
        <v>45636</v>
      </c>
      <c r="F59" s="13">
        <v>45653</v>
      </c>
      <c r="G59" s="14">
        <f t="shared" si="45"/>
        <v>45667</v>
      </c>
      <c r="H59" s="14">
        <f t="shared" si="46"/>
        <v>45659</v>
      </c>
      <c r="I59" s="14">
        <f t="shared" si="47"/>
        <v>45663</v>
      </c>
      <c r="J59" s="14">
        <f t="shared" si="48"/>
        <v>45669</v>
      </c>
      <c r="K59" s="14">
        <f t="shared" si="49"/>
        <v>45663</v>
      </c>
      <c r="L59" s="14">
        <f t="shared" si="50"/>
        <v>45659</v>
      </c>
      <c r="M59" s="14">
        <f t="shared" si="51"/>
        <v>45660</v>
      </c>
    </row>
    <row r="60" spans="1:13" x14ac:dyDescent="0.3">
      <c r="A60" s="13" t="s">
        <v>99</v>
      </c>
      <c r="B60" s="14">
        <v>45643</v>
      </c>
      <c r="C60" s="36"/>
      <c r="D60" s="36">
        <v>45636</v>
      </c>
      <c r="E60" s="35">
        <v>45643</v>
      </c>
      <c r="F60" s="13">
        <v>45294</v>
      </c>
      <c r="G60" s="14">
        <f t="shared" si="45"/>
        <v>45308</v>
      </c>
      <c r="H60" s="14">
        <f t="shared" si="46"/>
        <v>45300</v>
      </c>
      <c r="I60" s="14">
        <f t="shared" si="47"/>
        <v>45304</v>
      </c>
      <c r="J60" s="14">
        <f t="shared" si="48"/>
        <v>45310</v>
      </c>
      <c r="K60" s="14">
        <f t="shared" si="49"/>
        <v>45304</v>
      </c>
      <c r="L60" s="14">
        <f t="shared" si="50"/>
        <v>45300</v>
      </c>
      <c r="M60" s="14">
        <f t="shared" si="51"/>
        <v>45301</v>
      </c>
    </row>
    <row r="61" spans="1:13" x14ac:dyDescent="0.3">
      <c r="A61" s="13"/>
      <c r="B61" s="14"/>
      <c r="C61" s="36"/>
      <c r="D61" s="36"/>
      <c r="E61" s="35"/>
      <c r="F61" s="13"/>
      <c r="G61" s="14">
        <f t="shared" si="45"/>
        <v>14</v>
      </c>
      <c r="H61" s="14">
        <f t="shared" si="46"/>
        <v>6</v>
      </c>
      <c r="I61" s="14">
        <f t="shared" si="47"/>
        <v>10</v>
      </c>
      <c r="J61" s="14">
        <f t="shared" si="48"/>
        <v>16</v>
      </c>
      <c r="K61" s="14">
        <f t="shared" si="49"/>
        <v>10</v>
      </c>
      <c r="L61" s="14">
        <f t="shared" si="50"/>
        <v>6</v>
      </c>
      <c r="M61" s="14">
        <f t="shared" si="51"/>
        <v>7</v>
      </c>
    </row>
    <row r="64" spans="1:13" x14ac:dyDescent="0.3">
      <c r="A64" s="51" t="s">
        <v>17</v>
      </c>
      <c r="B64" s="51" t="s">
        <v>9</v>
      </c>
      <c r="C64" s="51" t="s">
        <v>10</v>
      </c>
      <c r="D64" s="51" t="s">
        <v>11</v>
      </c>
      <c r="E64" s="51" t="s">
        <v>12</v>
      </c>
      <c r="F64" s="51" t="s">
        <v>20</v>
      </c>
      <c r="G64" s="51" t="s">
        <v>54</v>
      </c>
      <c r="H64" s="51" t="s">
        <v>134</v>
      </c>
      <c r="I64" s="51" t="s">
        <v>135</v>
      </c>
    </row>
    <row r="65" spans="1:9" x14ac:dyDescent="0.3">
      <c r="A65" s="51"/>
      <c r="B65" s="51"/>
      <c r="C65" s="51"/>
      <c r="D65" s="51"/>
      <c r="E65" s="51"/>
      <c r="F65" s="51"/>
      <c r="G65" s="51"/>
      <c r="H65" s="51"/>
      <c r="I65" s="51"/>
    </row>
    <row r="66" spans="1:9" x14ac:dyDescent="0.3">
      <c r="A66" s="13" t="s">
        <v>101</v>
      </c>
      <c r="B66" s="31" t="s">
        <v>102</v>
      </c>
      <c r="C66" s="36"/>
      <c r="D66" s="36">
        <v>45607</v>
      </c>
      <c r="E66" s="35">
        <v>45612</v>
      </c>
      <c r="F66" s="13">
        <v>45625</v>
      </c>
      <c r="G66" s="14">
        <f>F66+30</f>
        <v>45655</v>
      </c>
      <c r="H66" s="14">
        <f>F66+40</f>
        <v>45665</v>
      </c>
      <c r="I66" s="14">
        <f>F66+55</f>
        <v>45680</v>
      </c>
    </row>
    <row r="67" spans="1:9" x14ac:dyDescent="0.3">
      <c r="A67" s="13" t="s">
        <v>103</v>
      </c>
      <c r="B67" s="31" t="s">
        <v>104</v>
      </c>
      <c r="C67" s="36"/>
      <c r="D67" s="36">
        <v>45615</v>
      </c>
      <c r="E67" s="35">
        <v>45622</v>
      </c>
      <c r="F67" s="13">
        <v>45639</v>
      </c>
      <c r="G67" s="14">
        <f t="shared" ref="G67:G68" si="52">F67+30</f>
        <v>45669</v>
      </c>
      <c r="H67" s="14">
        <f t="shared" ref="H67:H68" si="53">F67+40</f>
        <v>45679</v>
      </c>
      <c r="I67" s="14">
        <f t="shared" ref="I67:I68" si="54">F67+55</f>
        <v>45694</v>
      </c>
    </row>
    <row r="68" spans="1:9" x14ac:dyDescent="0.3">
      <c r="A68" s="13" t="s">
        <v>97</v>
      </c>
      <c r="B68" s="31" t="s">
        <v>136</v>
      </c>
      <c r="C68" s="36"/>
      <c r="D68" s="36">
        <v>45622</v>
      </c>
      <c r="E68" s="35">
        <v>45629</v>
      </c>
      <c r="F68" s="13">
        <v>45646</v>
      </c>
      <c r="G68" s="14">
        <f t="shared" si="52"/>
        <v>45676</v>
      </c>
      <c r="H68" s="14">
        <f t="shared" si="53"/>
        <v>45686</v>
      </c>
      <c r="I68" s="14">
        <f t="shared" si="54"/>
        <v>45701</v>
      </c>
    </row>
    <row r="69" spans="1:9" x14ac:dyDescent="0.3">
      <c r="A69" s="13" t="s">
        <v>137</v>
      </c>
      <c r="B69" s="31" t="s">
        <v>138</v>
      </c>
      <c r="C69" s="36"/>
      <c r="D69" s="36">
        <v>45629</v>
      </c>
      <c r="E69" s="35">
        <v>45636</v>
      </c>
      <c r="F69" s="13">
        <v>45653</v>
      </c>
      <c r="G69" s="14">
        <f t="shared" ref="G69:G70" si="55">F69+20</f>
        <v>45673</v>
      </c>
      <c r="H69" s="14">
        <f t="shared" ref="H69:H70" si="56">F69+20</f>
        <v>45673</v>
      </c>
      <c r="I69" s="14">
        <f t="shared" ref="I69:I70" si="57">F69+29</f>
        <v>45682</v>
      </c>
    </row>
    <row r="70" spans="1:9" x14ac:dyDescent="0.3">
      <c r="A70" s="13" t="s">
        <v>99</v>
      </c>
      <c r="B70" s="14">
        <v>45643</v>
      </c>
      <c r="C70" s="36"/>
      <c r="D70" s="36">
        <v>45636</v>
      </c>
      <c r="E70" s="35">
        <v>45643</v>
      </c>
      <c r="F70" s="13">
        <v>45294</v>
      </c>
      <c r="G70" s="14">
        <f t="shared" si="55"/>
        <v>45314</v>
      </c>
      <c r="H70" s="14">
        <f t="shared" si="56"/>
        <v>45314</v>
      </c>
      <c r="I70" s="14">
        <f t="shared" si="57"/>
        <v>45323</v>
      </c>
    </row>
    <row r="71" spans="1:9" x14ac:dyDescent="0.3">
      <c r="A71" s="13"/>
      <c r="B71" s="14"/>
      <c r="C71" s="36"/>
      <c r="D71" s="36"/>
      <c r="E71" s="35"/>
      <c r="F71" s="13"/>
      <c r="G71" s="14">
        <f t="shared" ref="G71" si="58">F71+20</f>
        <v>20</v>
      </c>
      <c r="H71" s="14">
        <f t="shared" ref="H71" si="59">F71+20</f>
        <v>20</v>
      </c>
      <c r="I71" s="14">
        <f t="shared" ref="I71" si="60">F71+29</f>
        <v>29</v>
      </c>
    </row>
  </sheetData>
  <mergeCells count="82">
    <mergeCell ref="J43:J44"/>
    <mergeCell ref="K43:K44"/>
    <mergeCell ref="L43:L44"/>
    <mergeCell ref="M54:M55"/>
    <mergeCell ref="J54:J55"/>
    <mergeCell ref="K54:K55"/>
    <mergeCell ref="L54:L55"/>
    <mergeCell ref="C43:C44"/>
    <mergeCell ref="D43:D44"/>
    <mergeCell ref="E43:E44"/>
    <mergeCell ref="H54:H55"/>
    <mergeCell ref="I54:I55"/>
    <mergeCell ref="D54:D55"/>
    <mergeCell ref="E54:E55"/>
    <mergeCell ref="F43:F44"/>
    <mergeCell ref="G43:G44"/>
    <mergeCell ref="H43:H44"/>
    <mergeCell ref="I43:I44"/>
    <mergeCell ref="N9:N10"/>
    <mergeCell ref="F32:F33"/>
    <mergeCell ref="F19:F20"/>
    <mergeCell ref="G19:G20"/>
    <mergeCell ref="H19:H20"/>
    <mergeCell ref="I19:I20"/>
    <mergeCell ref="G32:G33"/>
    <mergeCell ref="H32:H33"/>
    <mergeCell ref="I32:I33"/>
    <mergeCell ref="J32:J33"/>
    <mergeCell ref="K32:K33"/>
    <mergeCell ref="L32:L33"/>
    <mergeCell ref="M32:M33"/>
    <mergeCell ref="J19:J20"/>
    <mergeCell ref="K19:K20"/>
    <mergeCell ref="L19:L20"/>
    <mergeCell ref="A54:A55"/>
    <mergeCell ref="B54:B55"/>
    <mergeCell ref="C54:C55"/>
    <mergeCell ref="F54:F55"/>
    <mergeCell ref="G54:G55"/>
    <mergeCell ref="A43:A44"/>
    <mergeCell ref="B43:B44"/>
    <mergeCell ref="M19:M20"/>
    <mergeCell ref="G9:G10"/>
    <mergeCell ref="H9:H10"/>
    <mergeCell ref="I9:I10"/>
    <mergeCell ref="J9:J10"/>
    <mergeCell ref="K9:K10"/>
    <mergeCell ref="A19:A20"/>
    <mergeCell ref="B19:B20"/>
    <mergeCell ref="C19:C20"/>
    <mergeCell ref="D19:D20"/>
    <mergeCell ref="E19:E20"/>
    <mergeCell ref="A32:A33"/>
    <mergeCell ref="B32:B33"/>
    <mergeCell ref="C32:C33"/>
    <mergeCell ref="D32:D33"/>
    <mergeCell ref="E32:E33"/>
    <mergeCell ref="A17:C17"/>
    <mergeCell ref="E2:J2"/>
    <mergeCell ref="E3:J3"/>
    <mergeCell ref="I5:J5"/>
    <mergeCell ref="I6:J6"/>
    <mergeCell ref="E8:G8"/>
    <mergeCell ref="H8:J8"/>
    <mergeCell ref="K8:M8"/>
    <mergeCell ref="A9:A10"/>
    <mergeCell ref="B9:B10"/>
    <mergeCell ref="C9:C10"/>
    <mergeCell ref="D9:D10"/>
    <mergeCell ref="E9:E10"/>
    <mergeCell ref="F9:F10"/>
    <mergeCell ref="L9:L10"/>
    <mergeCell ref="M9:M10"/>
    <mergeCell ref="F64:F65"/>
    <mergeCell ref="G64:G65"/>
    <mergeCell ref="H64:H65"/>
    <mergeCell ref="I64:I65"/>
    <mergeCell ref="A64:A65"/>
    <mergeCell ref="B64:B65"/>
    <mergeCell ref="C64:C65"/>
    <mergeCell ref="D64:D65"/>
    <mergeCell ref="E64:E65"/>
  </mergeCells>
  <hyperlinks>
    <hyperlink ref="I6" r:id="rId1" xr:uid="{F3198ABB-5C69-4448-BC0A-E4051B436531}"/>
    <hyperlink ref="I5" r:id="rId2" xr:uid="{DD1F045C-15AA-475E-B553-C91F335B5CB8}"/>
    <hyperlink ref="I7" r:id="rId3" xr:uid="{585C9D9A-1A33-4BBE-AD5D-C7350BFEE54B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D0C-5C1E-4760-BD11-3925BC7ADC29}">
  <dimension ref="A1:M37"/>
  <sheetViews>
    <sheetView workbookViewId="0">
      <selection activeCell="A25" sqref="A25:A26"/>
    </sheetView>
  </sheetViews>
  <sheetFormatPr defaultRowHeight="14.4" x14ac:dyDescent="0.3"/>
  <cols>
    <col min="1" max="1" width="20.5546875" customWidth="1"/>
    <col min="2" max="14" width="9.44140625" customWidth="1"/>
  </cols>
  <sheetData>
    <row r="1" spans="1:13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23.4" x14ac:dyDescent="0.45">
      <c r="A2" s="15"/>
      <c r="B2" s="15"/>
      <c r="C2" s="15"/>
      <c r="D2" s="15"/>
      <c r="E2" s="28"/>
      <c r="F2" s="53" t="s">
        <v>92</v>
      </c>
      <c r="G2" s="53"/>
      <c r="H2" s="53"/>
      <c r="I2" s="53"/>
      <c r="J2" s="53"/>
      <c r="K2" s="53"/>
    </row>
    <row r="3" spans="1:13" x14ac:dyDescent="0.3">
      <c r="A3" s="15"/>
      <c r="B3" s="15"/>
      <c r="C3" s="15"/>
      <c r="D3" s="19"/>
      <c r="E3" s="29"/>
      <c r="F3" s="55" t="s">
        <v>83</v>
      </c>
      <c r="G3" s="55"/>
      <c r="H3" s="55"/>
      <c r="I3" s="55"/>
      <c r="J3" s="55"/>
      <c r="K3" s="55"/>
    </row>
    <row r="4" spans="1:13" ht="15" customHeight="1" x14ac:dyDescent="0.3">
      <c r="A4" s="15"/>
      <c r="B4" s="15"/>
      <c r="C4" s="15"/>
      <c r="D4" s="15"/>
      <c r="E4" s="15"/>
    </row>
    <row r="5" spans="1:13" x14ac:dyDescent="0.3">
      <c r="A5" s="15"/>
      <c r="B5" s="15"/>
      <c r="C5" s="15"/>
      <c r="D5" s="15"/>
      <c r="E5" s="15"/>
      <c r="H5" s="2" t="s">
        <v>1</v>
      </c>
      <c r="I5" s="2"/>
      <c r="J5" s="54" t="s">
        <v>2</v>
      </c>
      <c r="K5" s="54"/>
      <c r="L5" s="2"/>
      <c r="M5" s="2"/>
    </row>
    <row r="6" spans="1:13" x14ac:dyDescent="0.3">
      <c r="A6" s="15"/>
      <c r="B6" s="15"/>
      <c r="C6" s="15"/>
      <c r="D6" s="15"/>
      <c r="E6" s="15"/>
      <c r="H6" s="2" t="s">
        <v>3</v>
      </c>
      <c r="I6" s="2"/>
      <c r="J6" s="54" t="s">
        <v>4</v>
      </c>
      <c r="K6" s="54"/>
      <c r="L6" s="2" t="s">
        <v>5</v>
      </c>
      <c r="M6" s="2" t="s">
        <v>6</v>
      </c>
    </row>
    <row r="7" spans="1:13" ht="25.8" x14ac:dyDescent="0.5">
      <c r="A7" s="20"/>
      <c r="B7" s="21"/>
      <c r="C7" s="22"/>
      <c r="D7" s="22"/>
      <c r="E7" s="15"/>
      <c r="F7" s="6"/>
      <c r="G7" s="6"/>
      <c r="H7" s="2"/>
      <c r="I7" s="2"/>
      <c r="J7" s="30" t="s">
        <v>89</v>
      </c>
      <c r="K7" s="2"/>
      <c r="L7" s="2" t="s">
        <v>5</v>
      </c>
      <c r="M7" s="2" t="s">
        <v>91</v>
      </c>
    </row>
    <row r="9" spans="1:13" x14ac:dyDescent="0.3">
      <c r="A9" s="2" t="s">
        <v>82</v>
      </c>
    </row>
    <row r="10" spans="1:13" x14ac:dyDescent="0.3">
      <c r="A10" s="52" t="s">
        <v>17</v>
      </c>
      <c r="B10" s="52" t="s">
        <v>9</v>
      </c>
      <c r="C10" s="52" t="s">
        <v>10</v>
      </c>
      <c r="D10" s="52" t="s">
        <v>11</v>
      </c>
      <c r="E10" s="52" t="s">
        <v>12</v>
      </c>
      <c r="F10" s="52" t="s">
        <v>43</v>
      </c>
      <c r="G10" s="52" t="s">
        <v>44</v>
      </c>
      <c r="H10" s="52" t="s">
        <v>45</v>
      </c>
      <c r="I10" s="52" t="s">
        <v>46</v>
      </c>
      <c r="J10" s="52" t="s">
        <v>47</v>
      </c>
      <c r="K10" s="52" t="s">
        <v>48</v>
      </c>
    </row>
    <row r="11" spans="1:13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3" x14ac:dyDescent="0.3">
      <c r="A12" s="4" t="s">
        <v>105</v>
      </c>
      <c r="B12" s="12">
        <v>0</v>
      </c>
      <c r="C12" s="3" t="s">
        <v>94</v>
      </c>
      <c r="D12" s="3">
        <v>45237</v>
      </c>
      <c r="E12" s="3">
        <v>45245</v>
      </c>
      <c r="F12" s="3">
        <v>45266</v>
      </c>
      <c r="G12" s="3">
        <f>F12+7</f>
        <v>45273</v>
      </c>
      <c r="H12" s="3">
        <f>F12+5</f>
        <v>45271</v>
      </c>
      <c r="I12" s="3">
        <f>F12+7</f>
        <v>45273</v>
      </c>
      <c r="J12" s="3">
        <f>F12+5</f>
        <v>45271</v>
      </c>
      <c r="K12" s="3">
        <f>F12+6</f>
        <v>45272</v>
      </c>
    </row>
    <row r="13" spans="1:13" x14ac:dyDescent="0.3">
      <c r="A13" s="37"/>
      <c r="B13" s="12"/>
      <c r="C13" s="3"/>
      <c r="D13" s="3"/>
      <c r="E13" s="3"/>
      <c r="F13" s="3"/>
      <c r="G13" s="3"/>
      <c r="H13" s="3"/>
      <c r="I13" s="3"/>
      <c r="J13" s="3"/>
      <c r="K13" s="3">
        <f>F13+6</f>
        <v>6</v>
      </c>
      <c r="L13" t="s">
        <v>15</v>
      </c>
    </row>
    <row r="14" spans="1:13" x14ac:dyDescent="0.3">
      <c r="A14" s="23"/>
      <c r="B14" s="27"/>
      <c r="C14" s="23"/>
      <c r="D14" s="23"/>
      <c r="E14" s="23"/>
      <c r="F14" s="24"/>
      <c r="G14" s="24"/>
      <c r="H14" s="24"/>
      <c r="I14" s="24"/>
      <c r="J14" s="24"/>
    </row>
    <row r="16" spans="1:13" x14ac:dyDescent="0.3">
      <c r="A16" s="2" t="s">
        <v>84</v>
      </c>
    </row>
    <row r="17" spans="1:12" x14ac:dyDescent="0.3">
      <c r="A17" s="52" t="s">
        <v>17</v>
      </c>
      <c r="B17" s="52" t="s">
        <v>9</v>
      </c>
      <c r="C17" s="52" t="s">
        <v>10</v>
      </c>
      <c r="D17" s="52" t="s">
        <v>11</v>
      </c>
      <c r="E17" s="52" t="s">
        <v>12</v>
      </c>
      <c r="F17" s="52" t="s">
        <v>43</v>
      </c>
      <c r="G17" s="52" t="s">
        <v>49</v>
      </c>
      <c r="H17" s="52" t="s">
        <v>50</v>
      </c>
      <c r="I17" s="52" t="s">
        <v>78</v>
      </c>
      <c r="J17" s="52" t="s">
        <v>51</v>
      </c>
      <c r="K17" s="52" t="s">
        <v>52</v>
      </c>
      <c r="L17" s="52" t="s">
        <v>53</v>
      </c>
    </row>
    <row r="18" spans="1:12" x14ac:dyDescent="0.3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x14ac:dyDescent="0.3">
      <c r="A19" s="4" t="s">
        <v>105</v>
      </c>
      <c r="B19" s="31"/>
      <c r="C19" s="36"/>
      <c r="D19" s="36"/>
      <c r="E19" s="35"/>
      <c r="F19" s="13"/>
      <c r="G19" s="14"/>
      <c r="H19" s="14"/>
      <c r="I19" s="14"/>
      <c r="J19" s="14"/>
      <c r="K19" s="14"/>
      <c r="L19" s="14"/>
    </row>
    <row r="20" spans="1:12" x14ac:dyDescent="0.3">
      <c r="A20" s="13"/>
      <c r="B20" s="31"/>
      <c r="C20" s="36"/>
      <c r="D20" s="36"/>
      <c r="E20" s="35"/>
      <c r="F20" s="13"/>
      <c r="G20" s="14"/>
      <c r="H20" s="14"/>
      <c r="I20" s="14"/>
      <c r="J20" s="14"/>
      <c r="K20" s="14"/>
      <c r="L20" s="14"/>
    </row>
    <row r="21" spans="1:12" x14ac:dyDescent="0.3">
      <c r="A21" s="13"/>
      <c r="B21" s="31"/>
      <c r="C21" s="36"/>
      <c r="D21" s="36"/>
      <c r="E21" s="35"/>
      <c r="F21" s="13"/>
      <c r="G21" s="14"/>
      <c r="H21" s="14"/>
      <c r="I21" s="14"/>
      <c r="J21" s="14"/>
      <c r="K21" s="14"/>
      <c r="L21" s="14"/>
    </row>
    <row r="22" spans="1:12" x14ac:dyDescent="0.3">
      <c r="A22" s="13"/>
      <c r="B22" s="31"/>
      <c r="C22" s="36"/>
      <c r="D22" s="36"/>
      <c r="E22" s="35"/>
      <c r="F22" s="13"/>
      <c r="G22" s="14"/>
      <c r="H22" s="14"/>
      <c r="I22" s="14"/>
      <c r="J22" s="14"/>
      <c r="K22" s="14"/>
      <c r="L22" s="14"/>
    </row>
    <row r="24" spans="1:12" x14ac:dyDescent="0.3">
      <c r="A24" s="2" t="s">
        <v>85</v>
      </c>
    </row>
    <row r="25" spans="1:12" x14ac:dyDescent="0.3">
      <c r="A25" s="52" t="s">
        <v>17</v>
      </c>
      <c r="B25" s="52" t="s">
        <v>9</v>
      </c>
      <c r="C25" s="52" t="s">
        <v>10</v>
      </c>
      <c r="D25" s="52" t="s">
        <v>11</v>
      </c>
      <c r="E25" s="52" t="s">
        <v>12</v>
      </c>
      <c r="F25" s="52" t="s">
        <v>20</v>
      </c>
      <c r="G25" s="52" t="s">
        <v>54</v>
      </c>
      <c r="H25" s="52" t="s">
        <v>55</v>
      </c>
      <c r="I25" s="52" t="s">
        <v>56</v>
      </c>
      <c r="J25" s="52" t="s">
        <v>57</v>
      </c>
      <c r="K25" s="52" t="s">
        <v>87</v>
      </c>
    </row>
    <row r="26" spans="1:12" x14ac:dyDescent="0.3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2" x14ac:dyDescent="0.3">
      <c r="A27" s="4" t="s">
        <v>97</v>
      </c>
      <c r="B27" s="31" t="s">
        <v>98</v>
      </c>
      <c r="C27" s="36">
        <v>45580</v>
      </c>
      <c r="D27" s="36">
        <v>45585</v>
      </c>
      <c r="E27" s="35">
        <v>45592</v>
      </c>
      <c r="F27" s="13">
        <v>45606</v>
      </c>
      <c r="G27" s="14">
        <v>45629</v>
      </c>
      <c r="H27" s="14"/>
      <c r="I27" s="14">
        <v>45631</v>
      </c>
      <c r="J27" s="14"/>
      <c r="K27" s="14"/>
    </row>
    <row r="28" spans="1:12" x14ac:dyDescent="0.3">
      <c r="A28" s="13" t="s">
        <v>99</v>
      </c>
      <c r="B28" s="31" t="s">
        <v>100</v>
      </c>
      <c r="C28" s="36">
        <v>45585</v>
      </c>
      <c r="D28" s="36">
        <v>45593</v>
      </c>
      <c r="E28" s="35">
        <v>45602</v>
      </c>
      <c r="F28" s="13">
        <v>45618</v>
      </c>
      <c r="G28" s="14">
        <v>45640</v>
      </c>
      <c r="H28" s="14"/>
      <c r="I28" s="14">
        <v>45643</v>
      </c>
      <c r="J28" s="14"/>
      <c r="K28" s="14"/>
    </row>
    <row r="29" spans="1:12" x14ac:dyDescent="0.3">
      <c r="A29" s="13" t="s">
        <v>101</v>
      </c>
      <c r="B29" s="31" t="s">
        <v>102</v>
      </c>
      <c r="C29" s="36">
        <v>45594</v>
      </c>
      <c r="D29" s="36">
        <v>45601</v>
      </c>
      <c r="E29" s="35">
        <v>45608</v>
      </c>
      <c r="F29" s="13">
        <v>45625</v>
      </c>
      <c r="G29" s="14">
        <v>45647</v>
      </c>
      <c r="H29" s="14"/>
      <c r="I29" s="14">
        <v>45649</v>
      </c>
      <c r="J29" s="14"/>
      <c r="K29" s="14"/>
    </row>
    <row r="30" spans="1:12" x14ac:dyDescent="0.3">
      <c r="A30" s="13" t="s">
        <v>103</v>
      </c>
      <c r="B30" s="31" t="s">
        <v>104</v>
      </c>
      <c r="C30" s="36">
        <v>45602</v>
      </c>
      <c r="D30" s="36">
        <v>45609</v>
      </c>
      <c r="E30" s="35">
        <v>45619</v>
      </c>
      <c r="F30" s="13">
        <v>45632</v>
      </c>
      <c r="G30" s="14">
        <v>45655</v>
      </c>
      <c r="H30" s="14"/>
      <c r="I30" s="14">
        <v>45293</v>
      </c>
      <c r="J30" s="14"/>
      <c r="K30" s="14"/>
    </row>
    <row r="31" spans="1:12" x14ac:dyDescent="0.3">
      <c r="A31" s="4"/>
      <c r="B31" s="12"/>
      <c r="C31" s="3"/>
      <c r="D31" s="3"/>
      <c r="E31" s="3"/>
      <c r="F31" s="3"/>
      <c r="G31" s="14"/>
      <c r="H31" s="14"/>
      <c r="I31" s="14"/>
      <c r="J31" s="14"/>
      <c r="K31" s="14"/>
    </row>
    <row r="33" spans="1:11" x14ac:dyDescent="0.3">
      <c r="A33" s="2" t="s">
        <v>86</v>
      </c>
    </row>
    <row r="34" spans="1:11" x14ac:dyDescent="0.3">
      <c r="A34" s="52" t="s">
        <v>17</v>
      </c>
      <c r="B34" s="52" t="s">
        <v>9</v>
      </c>
      <c r="C34" s="52" t="s">
        <v>10</v>
      </c>
      <c r="D34" s="52" t="s">
        <v>11</v>
      </c>
      <c r="E34" s="52" t="s">
        <v>12</v>
      </c>
      <c r="F34" s="52" t="s">
        <v>43</v>
      </c>
      <c r="G34" s="52" t="s">
        <v>58</v>
      </c>
      <c r="H34" s="52" t="s">
        <v>59</v>
      </c>
      <c r="I34" s="52" t="s">
        <v>60</v>
      </c>
      <c r="J34" s="52" t="s">
        <v>61</v>
      </c>
      <c r="K34" s="52" t="s">
        <v>62</v>
      </c>
    </row>
    <row r="35" spans="1:11" x14ac:dyDescent="0.3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1:11" x14ac:dyDescent="0.3">
      <c r="A36" s="4" t="s">
        <v>105</v>
      </c>
      <c r="B36" s="12">
        <v>0</v>
      </c>
      <c r="C36" s="3" t="s">
        <v>94</v>
      </c>
      <c r="D36" s="3">
        <v>45237</v>
      </c>
      <c r="E36" s="3">
        <v>45245</v>
      </c>
      <c r="F36" s="3">
        <v>45266</v>
      </c>
      <c r="G36" s="14"/>
      <c r="H36" s="14">
        <f>F36+40</f>
        <v>45306</v>
      </c>
      <c r="I36" s="14">
        <f>F36+37</f>
        <v>45303</v>
      </c>
      <c r="J36" s="14">
        <f>F36+28</f>
        <v>45294</v>
      </c>
      <c r="K36" s="14">
        <f>F36+28</f>
        <v>45294</v>
      </c>
    </row>
    <row r="37" spans="1:11" x14ac:dyDescent="0.3">
      <c r="A37" s="4"/>
      <c r="B37" s="12"/>
      <c r="C37" s="3"/>
      <c r="D37" s="3"/>
      <c r="E37" s="3"/>
      <c r="F37" s="3"/>
      <c r="G37" s="14"/>
      <c r="H37" s="14">
        <f>F37+40</f>
        <v>40</v>
      </c>
      <c r="I37" s="14">
        <f>F37+37</f>
        <v>37</v>
      </c>
      <c r="J37" s="14">
        <f>F37+28</f>
        <v>28</v>
      </c>
      <c r="K37" s="14">
        <f>F37+28</f>
        <v>28</v>
      </c>
    </row>
  </sheetData>
  <mergeCells count="49">
    <mergeCell ref="K25:K26"/>
    <mergeCell ref="K10:K11"/>
    <mergeCell ref="A10:A11"/>
    <mergeCell ref="B10:B11"/>
    <mergeCell ref="C10:C11"/>
    <mergeCell ref="D10:D11"/>
    <mergeCell ref="E10:E11"/>
    <mergeCell ref="B17:B18"/>
    <mergeCell ref="C17:C18"/>
    <mergeCell ref="D17:D18"/>
    <mergeCell ref="E17:E18"/>
    <mergeCell ref="F10:F11"/>
    <mergeCell ref="L17:L18"/>
    <mergeCell ref="A25:A26"/>
    <mergeCell ref="B25:B26"/>
    <mergeCell ref="C25:C26"/>
    <mergeCell ref="D25:D26"/>
    <mergeCell ref="E25:E26"/>
    <mergeCell ref="F25:F26"/>
    <mergeCell ref="G25:G26"/>
    <mergeCell ref="H25:H26"/>
    <mergeCell ref="F17:F18"/>
    <mergeCell ref="G17:G18"/>
    <mergeCell ref="H17:H18"/>
    <mergeCell ref="I17:I18"/>
    <mergeCell ref="J17:J18"/>
    <mergeCell ref="K17:K18"/>
    <mergeCell ref="A17:A18"/>
    <mergeCell ref="A34:A35"/>
    <mergeCell ref="B34:B35"/>
    <mergeCell ref="C34:C35"/>
    <mergeCell ref="D34:D35"/>
    <mergeCell ref="E34:E35"/>
    <mergeCell ref="F2:K2"/>
    <mergeCell ref="F3:K3"/>
    <mergeCell ref="J5:K5"/>
    <mergeCell ref="J6:K6"/>
    <mergeCell ref="H34:H35"/>
    <mergeCell ref="I34:I35"/>
    <mergeCell ref="J34:J35"/>
    <mergeCell ref="K34:K35"/>
    <mergeCell ref="I25:I26"/>
    <mergeCell ref="J25:J26"/>
    <mergeCell ref="F34:F35"/>
    <mergeCell ref="G34:G35"/>
    <mergeCell ref="G10:G11"/>
    <mergeCell ref="H10:H11"/>
    <mergeCell ref="I10:I11"/>
    <mergeCell ref="J10:J11"/>
  </mergeCells>
  <hyperlinks>
    <hyperlink ref="J6" r:id="rId1" xr:uid="{C3F1E2E0-9EDF-45C6-AAD0-D1FAA2106992}"/>
    <hyperlink ref="J5" r:id="rId2" xr:uid="{F6639F47-EEE6-4FA5-B45C-31972FA434F1}"/>
    <hyperlink ref="J7" r:id="rId3" xr:uid="{2F15BC1F-2157-4265-AF6E-39BA90231829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BD15-2847-4CB5-8D42-A6140BDCFC62}">
  <dimension ref="A1:AE55"/>
  <sheetViews>
    <sheetView workbookViewId="0">
      <selection activeCell="I47" sqref="I47:I49"/>
    </sheetView>
  </sheetViews>
  <sheetFormatPr defaultRowHeight="14.4" x14ac:dyDescent="0.3"/>
  <cols>
    <col min="1" max="1" width="1.6640625" style="42" customWidth="1"/>
    <col min="2" max="2" width="20" customWidth="1"/>
    <col min="8" max="8" width="26.6640625" customWidth="1"/>
  </cols>
  <sheetData>
    <row r="1" spans="1:31" x14ac:dyDescent="0.3">
      <c r="B1" s="43"/>
      <c r="C1" s="43"/>
      <c r="D1" s="43"/>
      <c r="E1" s="43"/>
      <c r="F1" s="43"/>
      <c r="G1" s="43"/>
      <c r="H1" s="43"/>
      <c r="I1" s="43"/>
      <c r="J1" s="43"/>
      <c r="K1" s="42"/>
      <c r="L1" s="42"/>
    </row>
    <row r="2" spans="1:31" x14ac:dyDescent="0.3">
      <c r="A2" s="6"/>
      <c r="B2" s="16"/>
      <c r="C2" s="16"/>
      <c r="D2" s="16"/>
      <c r="E2" s="1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23.4" x14ac:dyDescent="0.45">
      <c r="A3" s="6"/>
      <c r="B3" s="16"/>
      <c r="C3" s="16"/>
      <c r="D3" s="16"/>
      <c r="E3" s="44"/>
      <c r="F3" s="61" t="s">
        <v>93</v>
      </c>
      <c r="G3" s="61"/>
      <c r="H3" s="61"/>
      <c r="I3" s="61"/>
      <c r="J3" s="61"/>
      <c r="K3" s="6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x14ac:dyDescent="0.3">
      <c r="A4" s="6"/>
      <c r="B4" s="16"/>
      <c r="C4" s="16"/>
      <c r="D4" s="16"/>
      <c r="E4" s="16"/>
      <c r="F4" s="62" t="s">
        <v>88</v>
      </c>
      <c r="G4" s="62"/>
      <c r="H4" s="62"/>
      <c r="I4" s="62"/>
      <c r="J4" s="62"/>
      <c r="K4" s="6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3">
      <c r="A5" s="6"/>
      <c r="B5" s="16"/>
      <c r="C5" s="16"/>
      <c r="D5" s="16"/>
      <c r="E5" s="1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x14ac:dyDescent="0.3">
      <c r="A6" s="6"/>
      <c r="B6" s="16"/>
      <c r="C6" s="16"/>
      <c r="D6" s="16"/>
      <c r="E6" s="16"/>
      <c r="F6" s="6"/>
      <c r="G6" s="6"/>
      <c r="H6" s="45" t="s">
        <v>1</v>
      </c>
      <c r="I6" s="45"/>
      <c r="J6" s="63" t="s">
        <v>2</v>
      </c>
      <c r="K6" s="63"/>
      <c r="L6" s="45"/>
      <c r="M6" s="45"/>
      <c r="N6" s="1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8" x14ac:dyDescent="0.5">
      <c r="A7" s="6"/>
      <c r="B7" s="46"/>
      <c r="C7" s="47"/>
      <c r="D7" s="48"/>
      <c r="E7" s="48"/>
      <c r="F7" s="6"/>
      <c r="G7" s="6"/>
      <c r="H7" s="45" t="s">
        <v>3</v>
      </c>
      <c r="I7" s="45"/>
      <c r="J7" s="63" t="s">
        <v>4</v>
      </c>
      <c r="K7" s="63"/>
      <c r="L7" s="45" t="s">
        <v>5</v>
      </c>
      <c r="M7" s="45" t="s">
        <v>6</v>
      </c>
      <c r="N7" s="1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x14ac:dyDescent="0.3">
      <c r="A8" s="6"/>
      <c r="B8" s="16"/>
      <c r="C8" s="16"/>
      <c r="D8" s="16"/>
      <c r="E8" s="16"/>
      <c r="F8" s="6"/>
      <c r="G8" s="6"/>
      <c r="H8" s="45"/>
      <c r="I8" s="45"/>
      <c r="J8" s="49" t="s">
        <v>89</v>
      </c>
      <c r="K8" s="45"/>
      <c r="L8" s="45" t="s">
        <v>5</v>
      </c>
      <c r="M8" s="45" t="s">
        <v>91</v>
      </c>
      <c r="N8" s="1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3">
      <c r="A9" s="6"/>
      <c r="B9" s="16"/>
      <c r="C9" s="16"/>
      <c r="D9" s="16"/>
      <c r="E9" s="16"/>
      <c r="F9" s="6"/>
      <c r="G9" s="6"/>
      <c r="H9" s="45"/>
      <c r="I9" s="45"/>
      <c r="J9" s="49"/>
      <c r="K9" s="45"/>
      <c r="L9" s="45"/>
      <c r="M9" s="45"/>
      <c r="N9" s="1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3">
      <c r="A10" s="6"/>
      <c r="B10" s="45" t="s">
        <v>106</v>
      </c>
      <c r="C10" s="16"/>
      <c r="D10" s="16"/>
      <c r="E10" s="16"/>
      <c r="F10" s="56"/>
      <c r="G10" s="56"/>
      <c r="H10" s="56"/>
      <c r="I10" s="56"/>
      <c r="J10" s="56"/>
      <c r="K10" s="56"/>
      <c r="L10" s="56"/>
      <c r="M10" s="56"/>
      <c r="N10" s="5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3">
      <c r="A11" s="6"/>
      <c r="B11" s="60" t="s">
        <v>8</v>
      </c>
      <c r="C11" s="60" t="s">
        <v>9</v>
      </c>
      <c r="D11" s="60" t="s">
        <v>10</v>
      </c>
      <c r="E11" s="60" t="s">
        <v>11</v>
      </c>
      <c r="F11" s="60" t="s">
        <v>12</v>
      </c>
      <c r="G11" s="60" t="s">
        <v>107</v>
      </c>
      <c r="H11" s="60" t="s">
        <v>108</v>
      </c>
      <c r="I11" s="60" t="s">
        <v>80</v>
      </c>
      <c r="J11" s="1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3">
      <c r="A12" s="6"/>
      <c r="B12" s="60"/>
      <c r="C12" s="60"/>
      <c r="D12" s="60"/>
      <c r="E12" s="60"/>
      <c r="F12" s="60"/>
      <c r="G12" s="60"/>
      <c r="H12" s="60"/>
      <c r="I12" s="60"/>
      <c r="J12" s="1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3">
      <c r="A13" s="6"/>
      <c r="B13" s="13" t="s">
        <v>109</v>
      </c>
      <c r="C13" s="50" t="s">
        <v>129</v>
      </c>
      <c r="D13" s="13">
        <v>45580</v>
      </c>
      <c r="E13" s="13">
        <v>45586</v>
      </c>
      <c r="F13" s="13">
        <v>45592</v>
      </c>
      <c r="G13" s="13">
        <v>45607</v>
      </c>
      <c r="H13" s="13">
        <v>45605</v>
      </c>
      <c r="I13" s="13" t="s">
        <v>110</v>
      </c>
      <c r="J13" s="1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3">
      <c r="A14" s="6"/>
      <c r="B14" s="13" t="s">
        <v>111</v>
      </c>
      <c r="C14" s="50" t="s">
        <v>126</v>
      </c>
      <c r="D14" s="13">
        <v>45593</v>
      </c>
      <c r="E14" s="13">
        <v>45600</v>
      </c>
      <c r="F14" s="13">
        <v>45606</v>
      </c>
      <c r="G14" s="13">
        <v>45621</v>
      </c>
      <c r="H14" s="13">
        <v>45619</v>
      </c>
      <c r="I14" s="13" t="s">
        <v>110</v>
      </c>
      <c r="J14" s="1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3">
      <c r="A15" s="6"/>
      <c r="B15" s="13" t="s">
        <v>109</v>
      </c>
      <c r="C15" s="50" t="s">
        <v>127</v>
      </c>
      <c r="D15" s="13">
        <v>45608</v>
      </c>
      <c r="E15" s="13">
        <v>45614</v>
      </c>
      <c r="F15" s="13">
        <v>45620</v>
      </c>
      <c r="G15" s="13">
        <v>45635</v>
      </c>
      <c r="H15" s="13">
        <v>45633</v>
      </c>
      <c r="I15" s="13" t="s">
        <v>110</v>
      </c>
      <c r="J15" s="1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3">
      <c r="A16" s="6"/>
      <c r="B16" s="13" t="s">
        <v>111</v>
      </c>
      <c r="C16" s="50" t="s">
        <v>128</v>
      </c>
      <c r="D16" s="13">
        <v>45606</v>
      </c>
      <c r="E16" s="13">
        <v>45613</v>
      </c>
      <c r="F16" s="13">
        <v>45631</v>
      </c>
      <c r="G16" s="13">
        <v>45649</v>
      </c>
      <c r="H16" s="13">
        <v>45647</v>
      </c>
      <c r="I16" s="13" t="s">
        <v>110</v>
      </c>
      <c r="J16" s="1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3">
      <c r="A17" s="6"/>
      <c r="B17" s="23" t="s">
        <v>15</v>
      </c>
      <c r="C17" s="25"/>
      <c r="D17" s="23"/>
      <c r="E17" s="23"/>
      <c r="F17" s="23"/>
      <c r="G17" s="23"/>
      <c r="H17" s="23"/>
      <c r="I17" s="23"/>
      <c r="J17" s="1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3">
      <c r="A19" s="6"/>
      <c r="B19" s="45" t="s">
        <v>112</v>
      </c>
      <c r="C19" s="16"/>
      <c r="D19" s="16"/>
      <c r="E19" s="16"/>
      <c r="F19" s="16"/>
      <c r="G19" s="16"/>
      <c r="H19" s="16"/>
      <c r="I19" s="1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x14ac:dyDescent="0.3">
      <c r="A20" s="6"/>
      <c r="B20" s="60" t="s">
        <v>8</v>
      </c>
      <c r="C20" s="60" t="s">
        <v>9</v>
      </c>
      <c r="D20" s="60" t="s">
        <v>10</v>
      </c>
      <c r="E20" s="60" t="s">
        <v>11</v>
      </c>
      <c r="F20" s="60" t="s">
        <v>12</v>
      </c>
      <c r="G20" s="60" t="s">
        <v>113</v>
      </c>
      <c r="H20" s="60" t="s">
        <v>114</v>
      </c>
      <c r="I20" s="60" t="s">
        <v>115</v>
      </c>
      <c r="J20" s="60" t="s">
        <v>116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x14ac:dyDescent="0.3">
      <c r="A21" s="6"/>
      <c r="B21" s="60"/>
      <c r="C21" s="60"/>
      <c r="D21" s="60"/>
      <c r="E21" s="60"/>
      <c r="F21" s="60"/>
      <c r="G21" s="60"/>
      <c r="H21" s="60"/>
      <c r="I21" s="60"/>
      <c r="J21" s="6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x14ac:dyDescent="0.3">
      <c r="A22" s="6"/>
      <c r="B22" s="13" t="s">
        <v>117</v>
      </c>
      <c r="C22" s="31">
        <v>2419</v>
      </c>
      <c r="D22" s="36">
        <v>45566</v>
      </c>
      <c r="E22" s="36">
        <v>45575</v>
      </c>
      <c r="F22" s="35">
        <v>45581</v>
      </c>
      <c r="G22" s="13">
        <v>45586</v>
      </c>
      <c r="H22" s="13" t="s">
        <v>118</v>
      </c>
      <c r="I22" s="13">
        <v>45597</v>
      </c>
      <c r="J22" s="13">
        <v>45607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3">
      <c r="A23" s="6"/>
      <c r="B23" s="13" t="s">
        <v>130</v>
      </c>
      <c r="C23" s="31">
        <v>2419</v>
      </c>
      <c r="D23" s="36">
        <v>45574</v>
      </c>
      <c r="E23" s="36">
        <v>45581</v>
      </c>
      <c r="F23" s="35">
        <v>45588</v>
      </c>
      <c r="G23" s="13">
        <v>45593</v>
      </c>
      <c r="H23" s="13" t="s">
        <v>125</v>
      </c>
      <c r="I23" s="13">
        <v>45616</v>
      </c>
      <c r="J23" s="13">
        <v>45616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x14ac:dyDescent="0.3">
      <c r="A24" s="6"/>
      <c r="B24" s="13" t="s">
        <v>119</v>
      </c>
      <c r="C24" s="31">
        <v>2419</v>
      </c>
      <c r="D24" s="36">
        <v>45581</v>
      </c>
      <c r="E24" s="36">
        <v>45588</v>
      </c>
      <c r="F24" s="35">
        <v>45595</v>
      </c>
      <c r="G24" s="13">
        <v>45600</v>
      </c>
      <c r="H24" s="13" t="s">
        <v>120</v>
      </c>
      <c r="I24" s="13">
        <v>45615</v>
      </c>
      <c r="J24" s="13">
        <v>45628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x14ac:dyDescent="0.3">
      <c r="A28" s="6"/>
      <c r="B28" s="45" t="s">
        <v>121</v>
      </c>
      <c r="C28" s="16"/>
      <c r="D28" s="16"/>
      <c r="E28" s="16"/>
      <c r="F28" s="16"/>
      <c r="G28" s="16"/>
      <c r="H28" s="16"/>
      <c r="I28" s="1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x14ac:dyDescent="0.3">
      <c r="A29" s="6"/>
      <c r="B29" s="60" t="s">
        <v>8</v>
      </c>
      <c r="C29" s="60" t="s">
        <v>9</v>
      </c>
      <c r="D29" s="60" t="s">
        <v>10</v>
      </c>
      <c r="E29" s="60" t="s">
        <v>11</v>
      </c>
      <c r="F29" s="60" t="s">
        <v>12</v>
      </c>
      <c r="G29" s="60" t="s">
        <v>113</v>
      </c>
      <c r="H29" s="60" t="s">
        <v>114</v>
      </c>
      <c r="I29" s="60" t="s">
        <v>115</v>
      </c>
      <c r="J29" s="60" t="s">
        <v>131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x14ac:dyDescent="0.3">
      <c r="A30" s="6"/>
      <c r="B30" s="60"/>
      <c r="C30" s="60"/>
      <c r="D30" s="60"/>
      <c r="E30" s="60"/>
      <c r="F30" s="60"/>
      <c r="G30" s="60"/>
      <c r="H30" s="60"/>
      <c r="I30" s="60"/>
      <c r="J30" s="6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x14ac:dyDescent="0.3">
      <c r="A31" s="6"/>
      <c r="B31" s="13" t="s">
        <v>117</v>
      </c>
      <c r="C31" s="31">
        <v>2419</v>
      </c>
      <c r="D31" s="36">
        <v>45566</v>
      </c>
      <c r="E31" s="36">
        <v>45575</v>
      </c>
      <c r="F31" s="35">
        <v>45581</v>
      </c>
      <c r="G31" s="13">
        <v>45586</v>
      </c>
      <c r="H31" s="13" t="s">
        <v>118</v>
      </c>
      <c r="I31" s="13">
        <v>45597</v>
      </c>
      <c r="J31" s="13">
        <v>45607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x14ac:dyDescent="0.3">
      <c r="A32" s="6"/>
      <c r="B32" s="13" t="s">
        <v>130</v>
      </c>
      <c r="C32" s="31">
        <v>2419</v>
      </c>
      <c r="D32" s="36">
        <v>45574</v>
      </c>
      <c r="E32" s="36">
        <v>45581</v>
      </c>
      <c r="F32" s="35">
        <v>45588</v>
      </c>
      <c r="G32" s="13">
        <v>45593</v>
      </c>
      <c r="H32" s="13" t="s">
        <v>120</v>
      </c>
      <c r="I32" s="13">
        <v>45615</v>
      </c>
      <c r="J32" s="13">
        <v>45628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x14ac:dyDescent="0.3">
      <c r="A33" s="6"/>
      <c r="B33" s="13" t="s">
        <v>119</v>
      </c>
      <c r="C33" s="31">
        <v>2419</v>
      </c>
      <c r="D33" s="36">
        <v>45581</v>
      </c>
      <c r="E33" s="36">
        <v>45588</v>
      </c>
      <c r="F33" s="35">
        <v>45595</v>
      </c>
      <c r="G33" s="13">
        <v>45600</v>
      </c>
      <c r="H33" s="13" t="s">
        <v>120</v>
      </c>
      <c r="I33" s="13">
        <v>45615</v>
      </c>
      <c r="J33" s="13">
        <v>45628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x14ac:dyDescent="0.3">
      <c r="A34" s="6"/>
      <c r="B34" s="23"/>
      <c r="C34" s="25"/>
      <c r="D34" s="23"/>
      <c r="E34" s="23"/>
      <c r="F34" s="23"/>
      <c r="G34" s="33"/>
      <c r="H34" s="33"/>
      <c r="I34" s="23"/>
      <c r="J34" s="33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x14ac:dyDescent="0.3">
      <c r="A36" s="6"/>
      <c r="B36" s="45" t="s">
        <v>122</v>
      </c>
      <c r="C36" s="16"/>
      <c r="D36" s="16"/>
      <c r="E36" s="16"/>
      <c r="F36" s="16"/>
      <c r="G36" s="16"/>
      <c r="H36" s="16"/>
      <c r="I36" s="1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x14ac:dyDescent="0.3">
      <c r="A37" s="6"/>
      <c r="B37" s="60" t="s">
        <v>8</v>
      </c>
      <c r="C37" s="60" t="s">
        <v>9</v>
      </c>
      <c r="D37" s="60" t="s">
        <v>10</v>
      </c>
      <c r="E37" s="60" t="s">
        <v>11</v>
      </c>
      <c r="F37" s="60" t="s">
        <v>12</v>
      </c>
      <c r="G37" s="60" t="s">
        <v>113</v>
      </c>
      <c r="H37" s="60" t="s">
        <v>114</v>
      </c>
      <c r="I37" s="60" t="s">
        <v>115</v>
      </c>
      <c r="J37" s="60" t="s">
        <v>132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x14ac:dyDescent="0.3">
      <c r="A38" s="6"/>
      <c r="B38" s="60"/>
      <c r="C38" s="60"/>
      <c r="D38" s="60"/>
      <c r="E38" s="60"/>
      <c r="F38" s="60"/>
      <c r="G38" s="60"/>
      <c r="H38" s="60"/>
      <c r="I38" s="60"/>
      <c r="J38" s="6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x14ac:dyDescent="0.3">
      <c r="A39" s="6"/>
      <c r="B39" s="13" t="s">
        <v>117</v>
      </c>
      <c r="C39" s="31">
        <v>2419</v>
      </c>
      <c r="D39" s="36">
        <v>45566</v>
      </c>
      <c r="E39" s="36">
        <v>45575</v>
      </c>
      <c r="F39" s="35">
        <v>45581</v>
      </c>
      <c r="G39" s="13">
        <v>45586</v>
      </c>
      <c r="H39" s="13" t="s">
        <v>118</v>
      </c>
      <c r="I39" s="13">
        <v>45597</v>
      </c>
      <c r="J39" s="13">
        <v>45600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3">
      <c r="A40" s="6"/>
      <c r="B40" s="13" t="s">
        <v>130</v>
      </c>
      <c r="C40" s="31">
        <v>2419</v>
      </c>
      <c r="D40" s="36">
        <v>45574</v>
      </c>
      <c r="E40" s="36">
        <v>45581</v>
      </c>
      <c r="F40" s="35">
        <v>45588</v>
      </c>
      <c r="G40" s="13">
        <v>45593</v>
      </c>
      <c r="H40" s="13" t="s">
        <v>125</v>
      </c>
      <c r="I40" s="13">
        <v>45605</v>
      </c>
      <c r="J40" s="13">
        <v>45610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x14ac:dyDescent="0.3">
      <c r="A41" s="6"/>
      <c r="B41" s="13" t="s">
        <v>119</v>
      </c>
      <c r="C41" s="31">
        <v>2419</v>
      </c>
      <c r="D41" s="36">
        <v>45581</v>
      </c>
      <c r="E41" s="36">
        <v>45588</v>
      </c>
      <c r="F41" s="35">
        <v>45595</v>
      </c>
      <c r="G41" s="13">
        <v>45600</v>
      </c>
      <c r="H41" s="13" t="s">
        <v>123</v>
      </c>
      <c r="I41" s="13">
        <v>45616</v>
      </c>
      <c r="J41" s="13">
        <v>45621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3">
      <c r="A44" s="6"/>
      <c r="B44" s="45" t="s">
        <v>124</v>
      </c>
      <c r="C44" s="16"/>
      <c r="D44" s="16"/>
      <c r="E44" s="16"/>
      <c r="F44" s="16"/>
      <c r="G44" s="16"/>
      <c r="H44" s="16"/>
      <c r="I44" s="16"/>
      <c r="J44" s="6"/>
      <c r="K44" s="6"/>
      <c r="L44" s="6"/>
      <c r="M44" s="6"/>
      <c r="N44" s="6"/>
    </row>
    <row r="45" spans="1:31" ht="14.4" customHeight="1" x14ac:dyDescent="0.3">
      <c r="A45" s="6"/>
      <c r="B45" s="60" t="s">
        <v>8</v>
      </c>
      <c r="C45" s="60" t="s">
        <v>9</v>
      </c>
      <c r="D45" s="60" t="s">
        <v>10</v>
      </c>
      <c r="E45" s="60" t="s">
        <v>11</v>
      </c>
      <c r="F45" s="60" t="s">
        <v>12</v>
      </c>
      <c r="G45" s="60" t="s">
        <v>113</v>
      </c>
      <c r="H45" s="60" t="s">
        <v>114</v>
      </c>
      <c r="I45" s="60" t="s">
        <v>115</v>
      </c>
      <c r="J45" s="60" t="s">
        <v>133</v>
      </c>
      <c r="K45" s="6"/>
      <c r="L45" s="6"/>
      <c r="M45" s="6"/>
      <c r="N45" s="6"/>
    </row>
    <row r="46" spans="1:31" x14ac:dyDescent="0.3">
      <c r="A46" s="6"/>
      <c r="B46" s="60"/>
      <c r="C46" s="60"/>
      <c r="D46" s="60"/>
      <c r="E46" s="60"/>
      <c r="F46" s="60"/>
      <c r="G46" s="60"/>
      <c r="H46" s="60"/>
      <c r="I46" s="60"/>
      <c r="J46" s="60"/>
      <c r="K46" s="6"/>
      <c r="L46" s="6"/>
      <c r="M46" s="6"/>
      <c r="N46" s="6"/>
    </row>
    <row r="47" spans="1:31" x14ac:dyDescent="0.3">
      <c r="A47" s="6"/>
      <c r="B47" s="13" t="s">
        <v>117</v>
      </c>
      <c r="C47" s="31">
        <v>2419</v>
      </c>
      <c r="D47" s="36">
        <v>45566</v>
      </c>
      <c r="E47" s="36">
        <v>45575</v>
      </c>
      <c r="F47" s="35">
        <v>45581</v>
      </c>
      <c r="G47" s="13">
        <v>45586</v>
      </c>
      <c r="H47" s="13" t="s">
        <v>125</v>
      </c>
      <c r="I47" s="13">
        <v>45605</v>
      </c>
      <c r="J47" s="13">
        <v>45619</v>
      </c>
      <c r="K47" s="6"/>
      <c r="L47" s="6"/>
      <c r="M47" s="6"/>
      <c r="N47" s="6"/>
    </row>
    <row r="48" spans="1:31" x14ac:dyDescent="0.3">
      <c r="A48" s="6"/>
      <c r="B48" s="13" t="s">
        <v>130</v>
      </c>
      <c r="C48" s="31">
        <v>2419</v>
      </c>
      <c r="D48" s="36">
        <v>45574</v>
      </c>
      <c r="E48" s="36">
        <v>45581</v>
      </c>
      <c r="F48" s="35">
        <v>45588</v>
      </c>
      <c r="G48" s="13">
        <v>45593</v>
      </c>
      <c r="H48" s="13" t="s">
        <v>125</v>
      </c>
      <c r="I48" s="13">
        <v>45605</v>
      </c>
      <c r="J48" s="13">
        <v>45619</v>
      </c>
      <c r="K48" s="6"/>
      <c r="L48" s="6"/>
      <c r="M48" s="6"/>
      <c r="N48" s="6"/>
    </row>
    <row r="49" spans="1:14" x14ac:dyDescent="0.3">
      <c r="A49" s="6"/>
      <c r="B49" s="13" t="s">
        <v>119</v>
      </c>
      <c r="C49" s="31">
        <v>2419</v>
      </c>
      <c r="D49" s="36">
        <v>45581</v>
      </c>
      <c r="E49" s="36">
        <v>45588</v>
      </c>
      <c r="F49" s="35">
        <v>45595</v>
      </c>
      <c r="G49" s="13">
        <v>45600</v>
      </c>
      <c r="H49" s="13" t="s">
        <v>123</v>
      </c>
      <c r="I49" s="13">
        <v>45616</v>
      </c>
      <c r="J49" s="13">
        <v>45632</v>
      </c>
      <c r="K49" s="6"/>
      <c r="L49" s="6"/>
      <c r="M49" s="6"/>
      <c r="N49" s="6"/>
    </row>
    <row r="50" spans="1:14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51">
    <mergeCell ref="L10:N10"/>
    <mergeCell ref="H45:H46"/>
    <mergeCell ref="I45:I46"/>
    <mergeCell ref="J45:J46"/>
    <mergeCell ref="F3:K3"/>
    <mergeCell ref="F4:K4"/>
    <mergeCell ref="J6:K6"/>
    <mergeCell ref="J7:K7"/>
    <mergeCell ref="F10:H10"/>
    <mergeCell ref="I10:K10"/>
    <mergeCell ref="G45:G46"/>
    <mergeCell ref="J29:J30"/>
    <mergeCell ref="G37:G38"/>
    <mergeCell ref="H37:H38"/>
    <mergeCell ref="I37:I38"/>
    <mergeCell ref="J37:J38"/>
    <mergeCell ref="B45:B46"/>
    <mergeCell ref="C45:C46"/>
    <mergeCell ref="D45:D46"/>
    <mergeCell ref="E45:E46"/>
    <mergeCell ref="F45:F46"/>
    <mergeCell ref="B37:B38"/>
    <mergeCell ref="C37:C38"/>
    <mergeCell ref="D37:D38"/>
    <mergeCell ref="E37:E38"/>
    <mergeCell ref="F37:F38"/>
    <mergeCell ref="J20:J21"/>
    <mergeCell ref="B29:B30"/>
    <mergeCell ref="C29:C30"/>
    <mergeCell ref="D29:D30"/>
    <mergeCell ref="E29:E30"/>
    <mergeCell ref="F29:F30"/>
    <mergeCell ref="G29:G30"/>
    <mergeCell ref="H29:H30"/>
    <mergeCell ref="I29:I30"/>
    <mergeCell ref="B20:B21"/>
    <mergeCell ref="C20:C21"/>
    <mergeCell ref="D20:D21"/>
    <mergeCell ref="E20:E21"/>
    <mergeCell ref="F20:F21"/>
    <mergeCell ref="G20:G21"/>
    <mergeCell ref="I11:I12"/>
    <mergeCell ref="H20:H21"/>
    <mergeCell ref="B11:B12"/>
    <mergeCell ref="C11:C12"/>
    <mergeCell ref="D11:D12"/>
    <mergeCell ref="E11:E12"/>
    <mergeCell ref="F11:F12"/>
    <mergeCell ref="G11:G12"/>
    <mergeCell ref="H11:H12"/>
    <mergeCell ref="I20:I21"/>
  </mergeCells>
  <hyperlinks>
    <hyperlink ref="J7" r:id="rId1" xr:uid="{B1AA43C2-1DD8-4D04-9D76-E3288E3742F0}"/>
    <hyperlink ref="J6" r:id="rId2" xr:uid="{9EB05524-1F24-40E6-9447-0157CA551563}"/>
    <hyperlink ref="J8" r:id="rId3" xr:uid="{703D11A3-0D8A-41CD-8C64-6DF972F7B54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Zealand</vt:lpstr>
      <vt:lpstr>Singapore V's</vt:lpstr>
      <vt:lpstr>Busan V's</vt:lpstr>
      <vt:lpstr>Pacific Islands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Tabitha Twiname</cp:lastModifiedBy>
  <cp:lastPrinted>2022-04-10T21:08:06Z</cp:lastPrinted>
  <dcterms:created xsi:type="dcterms:W3CDTF">2015-06-05T18:17:20Z</dcterms:created>
  <dcterms:modified xsi:type="dcterms:W3CDTF">2024-11-05T00:18:22Z</dcterms:modified>
</cp:coreProperties>
</file>